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OCUMENTOS\ENTREGA ADMON 2023\EJECUCION PPTAL\Ejecución 2023\Ejecución Diciembre\"/>
    </mc:Choice>
  </mc:AlternateContent>
  <xr:revisionPtr revIDLastSave="0" documentId="13_ncr:1_{F65AFE03-ECB2-422E-AF80-B45E1FD44465}" xr6:coauthVersionLast="47" xr6:coauthVersionMax="47" xr10:uidLastSave="{00000000-0000-0000-0000-000000000000}"/>
  <bookViews>
    <workbookView xWindow="14190" yWindow="240" windowWidth="15105" windowHeight="14490" xr2:uid="{00000000-000D-0000-FFFF-FFFF00000000}"/>
  </bookViews>
  <sheets>
    <sheet name="EJECUCION SIHO" sheetId="1" r:id="rId1"/>
  </sheets>
  <definedNames>
    <definedName name="_xlnm.Print_Area" localSheetId="0">'EJECUCION SIHO'!$A$1:$U$86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3" i="1" l="1"/>
  <c r="S69" i="1"/>
  <c r="R69" i="1"/>
  <c r="S66" i="1"/>
  <c r="R66" i="1"/>
  <c r="S59" i="1"/>
  <c r="R59" i="1"/>
  <c r="R54" i="1"/>
  <c r="R53" i="1" s="1"/>
  <c r="R52" i="1" s="1"/>
  <c r="R51" i="1" s="1"/>
  <c r="R50" i="1" s="1"/>
  <c r="R76" i="1" s="1"/>
  <c r="S53" i="1"/>
  <c r="S52" i="1"/>
  <c r="S51" i="1" s="1"/>
  <c r="S50" i="1" s="1"/>
  <c r="S76" i="1" s="1"/>
  <c r="S37" i="1"/>
  <c r="R37" i="1"/>
  <c r="S31" i="1"/>
  <c r="R31" i="1"/>
  <c r="S25" i="1"/>
  <c r="S24" i="1" s="1"/>
  <c r="R25" i="1"/>
  <c r="R24" i="1" s="1"/>
  <c r="S18" i="1"/>
  <c r="R18" i="1"/>
  <c r="S13" i="1"/>
  <c r="R13" i="1"/>
  <c r="S10" i="1"/>
  <c r="R10" i="1"/>
  <c r="Q69" i="1"/>
  <c r="P69" i="1"/>
  <c r="O69" i="1"/>
  <c r="Q66" i="1"/>
  <c r="P66" i="1"/>
  <c r="O66" i="1"/>
  <c r="Q59" i="1"/>
  <c r="P59" i="1"/>
  <c r="O59" i="1"/>
  <c r="Q53" i="1"/>
  <c r="Q52" i="1" s="1"/>
  <c r="Q51" i="1" s="1"/>
  <c r="P53" i="1"/>
  <c r="P52" i="1" s="1"/>
  <c r="P51" i="1" s="1"/>
  <c r="O53" i="1"/>
  <c r="O52" i="1" s="1"/>
  <c r="O51" i="1" s="1"/>
  <c r="Q37" i="1"/>
  <c r="P37" i="1"/>
  <c r="P24" i="1" s="1"/>
  <c r="O37" i="1"/>
  <c r="Q31" i="1"/>
  <c r="P31" i="1"/>
  <c r="O31" i="1"/>
  <c r="Q25" i="1"/>
  <c r="P25" i="1"/>
  <c r="O25" i="1"/>
  <c r="Q18" i="1"/>
  <c r="Q10" i="1" s="1"/>
  <c r="P18" i="1"/>
  <c r="O18" i="1"/>
  <c r="O10" i="1" s="1"/>
  <c r="Q13" i="1"/>
  <c r="P13" i="1"/>
  <c r="O13" i="1"/>
  <c r="Q50" i="1" l="1"/>
  <c r="Q76" i="1" s="1"/>
  <c r="P50" i="1"/>
  <c r="P76" i="1" s="1"/>
  <c r="O50" i="1"/>
  <c r="O76" i="1" s="1"/>
  <c r="Q24" i="1"/>
  <c r="Q9" i="1"/>
  <c r="Q46" i="1" s="1"/>
  <c r="P10" i="1"/>
  <c r="P9" i="1" s="1"/>
  <c r="P46" i="1" s="1"/>
  <c r="O24" i="1"/>
  <c r="O9" i="1" s="1"/>
  <c r="O46" i="1" s="1"/>
  <c r="R9" i="1"/>
  <c r="R46" i="1" s="1"/>
  <c r="S9" i="1"/>
  <c r="S46" i="1" s="1"/>
  <c r="T75" i="1" l="1"/>
  <c r="T74" i="1"/>
  <c r="T72" i="1"/>
  <c r="T71" i="1"/>
  <c r="T70" i="1"/>
  <c r="T68" i="1"/>
  <c r="T67" i="1"/>
  <c r="T65" i="1"/>
  <c r="T64" i="1"/>
  <c r="T63" i="1"/>
  <c r="T62" i="1"/>
  <c r="T61" i="1"/>
  <c r="T60" i="1"/>
  <c r="T58" i="1"/>
  <c r="T57" i="1"/>
  <c r="T56" i="1"/>
  <c r="T55" i="1"/>
  <c r="T54" i="1"/>
  <c r="T45" i="1"/>
  <c r="T44" i="1"/>
  <c r="T43" i="1"/>
  <c r="T42" i="1"/>
  <c r="T41" i="1"/>
  <c r="T40" i="1"/>
  <c r="T39" i="1"/>
  <c r="T38" i="1"/>
  <c r="T36" i="1"/>
  <c r="T35" i="1"/>
  <c r="T34" i="1"/>
  <c r="T33" i="1"/>
  <c r="T32" i="1"/>
  <c r="T30" i="1"/>
  <c r="T29" i="1"/>
  <c r="T28" i="1"/>
  <c r="T27" i="1"/>
  <c r="T26" i="1"/>
  <c r="T23" i="1"/>
  <c r="T22" i="1"/>
  <c r="V22" i="1" s="1"/>
  <c r="T21" i="1"/>
  <c r="T20" i="1"/>
  <c r="T19" i="1"/>
  <c r="T17" i="1"/>
  <c r="T16" i="1"/>
  <c r="T15" i="1"/>
  <c r="T14" i="1"/>
  <c r="T12" i="1"/>
  <c r="T11" i="1"/>
  <c r="T8" i="1"/>
  <c r="E64" i="1" l="1"/>
  <c r="D31" i="1" l="1"/>
  <c r="G18" i="1" l="1"/>
  <c r="H18" i="1"/>
  <c r="E18" i="1"/>
  <c r="F18" i="1"/>
  <c r="D18" i="1"/>
  <c r="C37" i="1" l="1"/>
  <c r="V75" i="1"/>
  <c r="V74" i="1"/>
  <c r="V73" i="1"/>
  <c r="L69" i="1"/>
  <c r="D69" i="1"/>
  <c r="V71" i="1"/>
  <c r="U69" i="1"/>
  <c r="N69" i="1"/>
  <c r="J69" i="1"/>
  <c r="F69" i="1"/>
  <c r="V70" i="1"/>
  <c r="M69" i="1"/>
  <c r="K69" i="1"/>
  <c r="I69" i="1"/>
  <c r="H69" i="1"/>
  <c r="G69" i="1"/>
  <c r="E69" i="1"/>
  <c r="C69" i="1"/>
  <c r="V68" i="1"/>
  <c r="M66" i="1"/>
  <c r="I66" i="1"/>
  <c r="G66" i="1"/>
  <c r="E66" i="1"/>
  <c r="V67" i="1"/>
  <c r="N66" i="1"/>
  <c r="L66" i="1"/>
  <c r="K66" i="1"/>
  <c r="J66" i="1"/>
  <c r="H66" i="1"/>
  <c r="D66" i="1"/>
  <c r="C66" i="1"/>
  <c r="M59" i="1"/>
  <c r="V65" i="1"/>
  <c r="V64" i="1"/>
  <c r="K59" i="1"/>
  <c r="V63" i="1"/>
  <c r="C59" i="1"/>
  <c r="V62" i="1"/>
  <c r="V61" i="1"/>
  <c r="N59" i="1"/>
  <c r="L59" i="1"/>
  <c r="H59" i="1"/>
  <c r="D59" i="1"/>
  <c r="J59" i="1"/>
  <c r="I59" i="1"/>
  <c r="V58" i="1"/>
  <c r="V57" i="1"/>
  <c r="U53" i="1"/>
  <c r="U52" i="1" s="1"/>
  <c r="L53" i="1"/>
  <c r="L52" i="1" s="1"/>
  <c r="L51" i="1" s="1"/>
  <c r="J53" i="1"/>
  <c r="J52" i="1" s="1"/>
  <c r="J51" i="1" s="1"/>
  <c r="V56" i="1"/>
  <c r="D53" i="1"/>
  <c r="M53" i="1"/>
  <c r="M52" i="1" s="1"/>
  <c r="M51" i="1" s="1"/>
  <c r="K53" i="1"/>
  <c r="K52" i="1" s="1"/>
  <c r="K51" i="1" s="1"/>
  <c r="I53" i="1"/>
  <c r="I52" i="1" s="1"/>
  <c r="I51" i="1" s="1"/>
  <c r="C53" i="1"/>
  <c r="C52" i="1" s="1"/>
  <c r="N53" i="1"/>
  <c r="N52" i="1" s="1"/>
  <c r="N51" i="1" s="1"/>
  <c r="H53" i="1"/>
  <c r="H52" i="1" s="1"/>
  <c r="H51" i="1" s="1"/>
  <c r="G53" i="1"/>
  <c r="G52" i="1" s="1"/>
  <c r="G51" i="1" s="1"/>
  <c r="F53" i="1"/>
  <c r="L37" i="1"/>
  <c r="D37" i="1"/>
  <c r="U37" i="1"/>
  <c r="M37" i="1"/>
  <c r="K37" i="1"/>
  <c r="I37" i="1"/>
  <c r="H37" i="1"/>
  <c r="G37" i="1"/>
  <c r="N37" i="1"/>
  <c r="J37" i="1"/>
  <c r="F37" i="1"/>
  <c r="E37" i="1"/>
  <c r="M31" i="1"/>
  <c r="U31" i="1"/>
  <c r="G31" i="1"/>
  <c r="N31" i="1"/>
  <c r="L31" i="1"/>
  <c r="J31" i="1"/>
  <c r="I31" i="1"/>
  <c r="H31" i="1"/>
  <c r="F31" i="1"/>
  <c r="K31" i="1"/>
  <c r="E31" i="1"/>
  <c r="C31" i="1"/>
  <c r="N25" i="1"/>
  <c r="U25" i="1"/>
  <c r="C25" i="1"/>
  <c r="M25" i="1"/>
  <c r="K25" i="1"/>
  <c r="J25" i="1"/>
  <c r="I25" i="1"/>
  <c r="G25" i="1"/>
  <c r="L25" i="1"/>
  <c r="E25" i="1"/>
  <c r="D25" i="1"/>
  <c r="U18" i="1"/>
  <c r="L18" i="1"/>
  <c r="N18" i="1"/>
  <c r="M18" i="1"/>
  <c r="K18" i="1"/>
  <c r="C18" i="1"/>
  <c r="I18" i="1"/>
  <c r="N13" i="1"/>
  <c r="M13" i="1"/>
  <c r="K13" i="1"/>
  <c r="G13" i="1"/>
  <c r="F13" i="1"/>
  <c r="C13" i="1"/>
  <c r="U13" i="1"/>
  <c r="L13" i="1"/>
  <c r="J13" i="1"/>
  <c r="I13" i="1"/>
  <c r="H13" i="1"/>
  <c r="E13" i="1"/>
  <c r="T13" i="1" l="1"/>
  <c r="T31" i="1"/>
  <c r="T37" i="1"/>
  <c r="T53" i="1"/>
  <c r="T69" i="1"/>
  <c r="D24" i="1"/>
  <c r="V11" i="1"/>
  <c r="C24" i="1"/>
  <c r="C51" i="1"/>
  <c r="C50" i="1" s="1"/>
  <c r="C10" i="1"/>
  <c r="C9" i="1" s="1"/>
  <c r="L10" i="1"/>
  <c r="V41" i="1"/>
  <c r="V21" i="1"/>
  <c r="V23" i="1"/>
  <c r="V28" i="1"/>
  <c r="V43" i="1"/>
  <c r="V44" i="1"/>
  <c r="V29" i="1"/>
  <c r="V33" i="1"/>
  <c r="V36" i="1"/>
  <c r="V45" i="1"/>
  <c r="V27" i="1"/>
  <c r="V8" i="1"/>
  <c r="V40" i="1"/>
  <c r="V15" i="1"/>
  <c r="V20" i="1"/>
  <c r="V30" i="1"/>
  <c r="V34" i="1"/>
  <c r="K24" i="1"/>
  <c r="I10" i="1"/>
  <c r="U51" i="1"/>
  <c r="U59" i="1"/>
  <c r="G10" i="1"/>
  <c r="K50" i="1"/>
  <c r="K76" i="1" s="1"/>
  <c r="U66" i="1"/>
  <c r="V69" i="1"/>
  <c r="I50" i="1"/>
  <c r="I76" i="1" s="1"/>
  <c r="H50" i="1"/>
  <c r="H76" i="1" s="1"/>
  <c r="N50" i="1"/>
  <c r="N76" i="1" s="1"/>
  <c r="J50" i="1"/>
  <c r="J76" i="1" s="1"/>
  <c r="L50" i="1"/>
  <c r="L76" i="1" s="1"/>
  <c r="J24" i="1"/>
  <c r="E24" i="1"/>
  <c r="M24" i="1"/>
  <c r="L24" i="1"/>
  <c r="N24" i="1"/>
  <c r="G24" i="1"/>
  <c r="I24" i="1"/>
  <c r="K10" i="1"/>
  <c r="M10" i="1"/>
  <c r="E10" i="1"/>
  <c r="H10" i="1"/>
  <c r="U24" i="1"/>
  <c r="F10" i="1"/>
  <c r="N10" i="1"/>
  <c r="V42" i="1"/>
  <c r="M50" i="1"/>
  <c r="M76" i="1" s="1"/>
  <c r="D52" i="1"/>
  <c r="U10" i="1"/>
  <c r="V66" i="1"/>
  <c r="D13" i="1"/>
  <c r="H25" i="1"/>
  <c r="H24" i="1" s="1"/>
  <c r="V35" i="1"/>
  <c r="V39" i="1"/>
  <c r="E53" i="1"/>
  <c r="V55" i="1"/>
  <c r="V72" i="1"/>
  <c r="J18" i="1"/>
  <c r="T18" i="1" s="1"/>
  <c r="F25" i="1"/>
  <c r="F52" i="1"/>
  <c r="T52" i="1" s="1"/>
  <c r="V54" i="1"/>
  <c r="F66" i="1"/>
  <c r="T66" i="1" s="1"/>
  <c r="F59" i="1"/>
  <c r="T25" i="1" l="1"/>
  <c r="C76" i="1"/>
  <c r="C46" i="1"/>
  <c r="L9" i="1"/>
  <c r="L46" i="1" s="1"/>
  <c r="K9" i="1"/>
  <c r="V26" i="1"/>
  <c r="V16" i="1"/>
  <c r="V31" i="1"/>
  <c r="V32" i="1"/>
  <c r="V38" i="1"/>
  <c r="V37" i="1"/>
  <c r="V17" i="1"/>
  <c r="V19" i="1"/>
  <c r="V14" i="1"/>
  <c r="V18" i="1"/>
  <c r="V12" i="1"/>
  <c r="G9" i="1"/>
  <c r="G46" i="1" s="1"/>
  <c r="H9" i="1"/>
  <c r="H46" i="1" s="1"/>
  <c r="I9" i="1"/>
  <c r="I46" i="1" s="1"/>
  <c r="U50" i="1"/>
  <c r="U76" i="1" s="1"/>
  <c r="V13" i="1"/>
  <c r="E9" i="1"/>
  <c r="E46" i="1" s="1"/>
  <c r="U9" i="1"/>
  <c r="U46" i="1" s="1"/>
  <c r="M9" i="1"/>
  <c r="M46" i="1" s="1"/>
  <c r="N9" i="1"/>
  <c r="N46" i="1" s="1"/>
  <c r="E52" i="1"/>
  <c r="V52" i="1" s="1"/>
  <c r="V53" i="1"/>
  <c r="J10" i="1"/>
  <c r="J9" i="1" s="1"/>
  <c r="J46" i="1" s="1"/>
  <c r="D10" i="1"/>
  <c r="D51" i="1"/>
  <c r="F51" i="1"/>
  <c r="T51" i="1" s="1"/>
  <c r="F24" i="1"/>
  <c r="T24" i="1" s="1"/>
  <c r="T10" i="1" l="1"/>
  <c r="C78" i="1"/>
  <c r="K46" i="1"/>
  <c r="V25" i="1"/>
  <c r="V24" i="1"/>
  <c r="F50" i="1"/>
  <c r="D50" i="1"/>
  <c r="D9" i="1"/>
  <c r="D46" i="1" s="1"/>
  <c r="F9" i="1"/>
  <c r="E51" i="1"/>
  <c r="V51" i="1" s="1"/>
  <c r="F46" i="1" l="1"/>
  <c r="T46" i="1" s="1"/>
  <c r="T9" i="1"/>
  <c r="V10" i="1"/>
  <c r="D76" i="1"/>
  <c r="F76" i="1"/>
  <c r="V9" i="1" l="1"/>
  <c r="V46" i="1" l="1"/>
  <c r="V60" i="1"/>
  <c r="G59" i="1"/>
  <c r="T59" i="1" s="1"/>
  <c r="G50" i="1" l="1"/>
  <c r="T50" i="1" s="1"/>
  <c r="E59" i="1"/>
  <c r="V59" i="1" l="1"/>
  <c r="E50" i="1"/>
  <c r="G76" i="1"/>
  <c r="T76" i="1" l="1"/>
  <c r="E76" i="1"/>
  <c r="V76" i="1" s="1"/>
  <c r="V50" i="1"/>
</calcChain>
</file>

<file path=xl/sharedStrings.xml><?xml version="1.0" encoding="utf-8"?>
<sst xmlns="http://schemas.openxmlformats.org/spreadsheetml/2006/main" count="116" uniqueCount="98">
  <si>
    <t>conc_codigo</t>
  </si>
  <si>
    <t>Concepto</t>
  </si>
  <si>
    <t>definitivo</t>
  </si>
  <si>
    <t>Reconocido</t>
  </si>
  <si>
    <t>Obligaciones</t>
  </si>
  <si>
    <t xml:space="preserve">Enero </t>
  </si>
  <si>
    <t>Febrero</t>
  </si>
  <si>
    <t>Marzo</t>
  </si>
  <si>
    <t>Abril</t>
  </si>
  <si>
    <t>Mayo</t>
  </si>
  <si>
    <t>Junio</t>
  </si>
  <si>
    <t>Julio</t>
  </si>
  <si>
    <t>Agosto</t>
  </si>
  <si>
    <t>Septiembre</t>
  </si>
  <si>
    <t>Recaudado Vigencias Anteriores</t>
  </si>
  <si>
    <t>COMPROBACION (no puede ser rojo)</t>
  </si>
  <si>
    <t>Ingresos Corrientes</t>
  </si>
  <si>
    <t>...Venta de Servicios de Salud</t>
  </si>
  <si>
    <t>.........Regimen Subsidiado</t>
  </si>
  <si>
    <t>.........Regimen Contributivo</t>
  </si>
  <si>
    <t>.........Atención a población pobre en lo no cubierto con subsidios a la demanda</t>
  </si>
  <si>
    <t>............Población pobre no afiliada al Régimen Subsidiado</t>
  </si>
  <si>
    <t>.........SOAT (Diferentes a ECAT)</t>
  </si>
  <si>
    <t>.........ADRES (Antes FOSYGA)</t>
  </si>
  <si>
    <t>.........Plan de intervenciones colectivas</t>
  </si>
  <si>
    <t>.........Otras ventas de servicios de salud</t>
  </si>
  <si>
    <t>............Cuotas de recuperación (Vinculados)</t>
  </si>
  <si>
    <t>............Cuotas moderadoras y copagos</t>
  </si>
  <si>
    <t>............Agendamiento y aplicación de la vacuna contra el COVID-19 (Resolución 166 de 2021)</t>
  </si>
  <si>
    <t>............Otras ventas de servicios de salud</t>
  </si>
  <si>
    <t>...Total Aportes (No ligados a la venta de servicios)</t>
  </si>
  <si>
    <t>......Aportes de la nación No ligados a la venta de servicios</t>
  </si>
  <si>
    <t>.........Aportes de la Nación para el Programa de Saneamiento Fiscal y Financiero (Excluye FONSAET)</t>
  </si>
  <si>
    <t>.........FONSAET -Fondo de Salvamento y Garantía del Sector Salud-</t>
  </si>
  <si>
    <t>.........Aportes Artículo 5 Decreto Ley 538 de 2020 - Nación</t>
  </si>
  <si>
    <t>.........Recursos por disponibilidad de camas de unidades de cuidado intensivo e intermedio (Resolución 1161 de 2020)</t>
  </si>
  <si>
    <t>.........Otros Aportes de la Nación no ligados a la venta de servicios de salud</t>
  </si>
  <si>
    <t>......Aportes del departamento/distrito No ligados a la venta de servicios</t>
  </si>
  <si>
    <t>.........Subsidio a la oferta (Art. 2.4.2.6 Decreto 268 de 2020) - Departamento / Distrito</t>
  </si>
  <si>
    <t>.........Aportes Artículo 5 Decreto Ley 538 de 2020 - Departamento / Distrito</t>
  </si>
  <si>
    <t>.........Aportes del Departamento/Distrito para el Programa de Saneamiento Fiscal y Financiero</t>
  </si>
  <si>
    <t>.........Estampillas</t>
  </si>
  <si>
    <t>.........Otros aportes del Departamento/Distrito no ligados a la venta de servicios de salud</t>
  </si>
  <si>
    <t>......Aportes del municipio No ligados a la venta de servicios</t>
  </si>
  <si>
    <t>.........Subsidio a la oferta (Art. 2.4.2.6 Decreto 268 de 2020) - Municipio certificado</t>
  </si>
  <si>
    <t>.........Aportes del Municipio para el Programa de Saneamiento Fiscal y Financiero</t>
  </si>
  <si>
    <t>.........Aportes Artículo 5 Decreto Ley 538 de 2020 - Municipio</t>
  </si>
  <si>
    <t>.........Otros aportes del Municipio no ligados a la venta de servicios de salud</t>
  </si>
  <si>
    <t>...Otros ingresos corrientes</t>
  </si>
  <si>
    <t>Ingresos de Capital</t>
  </si>
  <si>
    <t>Otros Ingresos</t>
  </si>
  <si>
    <t>Cuentas por cobrar Otras vigencias</t>
  </si>
  <si>
    <t>TOTAL DE INGRESOS</t>
  </si>
  <si>
    <t>debe ser cero</t>
  </si>
  <si>
    <t>Comprometido</t>
  </si>
  <si>
    <t>Pagado Otros Recursos Vigencias Anteriores</t>
  </si>
  <si>
    <t>COMPROBACION def - comp  (no puede ser rojo)</t>
  </si>
  <si>
    <t>GASTOS DE FUNCIONAMIENTO</t>
  </si>
  <si>
    <t>...GASTOS DE PERSONAL</t>
  </si>
  <si>
    <t>......Gastos de Personal de Planta</t>
  </si>
  <si>
    <t>.........Servicios personales asociados a la nómina</t>
  </si>
  <si>
    <t>............Sueldos personal de nómina</t>
  </si>
  <si>
    <t>............Horas extras, dominicales y festivos</t>
  </si>
  <si>
    <t>............Otros conceptos de servicios personales asociados a la nómina</t>
  </si>
  <si>
    <t>.........Contribuciones inherentes a la nómina</t>
  </si>
  <si>
    <t>......Servicios Personales Indirectos</t>
  </si>
  <si>
    <t>...GASTOS GENERALES</t>
  </si>
  <si>
    <t>......Adquisición de bienes</t>
  </si>
  <si>
    <t>......Adquisición de servicios (diferentes a mantenimiento)</t>
  </si>
  <si>
    <t>......Mantenimiento</t>
  </si>
  <si>
    <t>......Servicios públicos</t>
  </si>
  <si>
    <t>......Impuestos y Multas</t>
  </si>
  <si>
    <t>......Otros</t>
  </si>
  <si>
    <t>...TRANSFERENCIAS CORRIENTES</t>
  </si>
  <si>
    <t>......Otras transferencias corrientes</t>
  </si>
  <si>
    <t>GASTOS DE OPERACION COMERCIAL Y PRESTACION DE SERVICIOS</t>
  </si>
  <si>
    <t>...Medicamentos</t>
  </si>
  <si>
    <t>...De comercialización (compra de ByS para la venta diferentes a medicamentos)</t>
  </si>
  <si>
    <t>...De prestación de servicios (compra de ByS para prestación de servicios diferentes a medicamentos)</t>
  </si>
  <si>
    <t>INVERSION</t>
  </si>
  <si>
    <t>DEUDA PUBLICA</t>
  </si>
  <si>
    <t>CUENTAS POR PAGAR (Vigencias anteriores)</t>
  </si>
  <si>
    <t>TOTAL DE GASTOS</t>
  </si>
  <si>
    <t>EJECUCIÓN PRESUPUESTAL PARA EL SISTEMA DE INFORMACION HOSPITALARIO - SIHO</t>
  </si>
  <si>
    <t>SECRETARIA SECCIONAL DE SALUD Y PROTECCION SOCIAL DE ANTIOQUIA</t>
  </si>
  <si>
    <t xml:space="preserve">El Gerente y el Jefe de Presupuesto ( o quien haga sus veces) certificamos, que la información contenida en este formato es copia fiel del sistema de información.  El presente formato se expide como soporte para el tramite de información a através del Sistema de Información Hosptalario SIHO. </t>
  </si>
  <si>
    <t>MUNICIPO DE SAN PEDRO DE LOS MILAGROS</t>
  </si>
  <si>
    <t>ESE HOSPITAL SANTA ISABEL NIT 800014405-2</t>
  </si>
  <si>
    <t>MARIA CRISTINA SIERRA BETANCUR</t>
  </si>
  <si>
    <t>Gerente</t>
  </si>
  <si>
    <t>.........Población Extranjera (no asegurada)</t>
  </si>
  <si>
    <t>Octubre</t>
  </si>
  <si>
    <t>Noviembre</t>
  </si>
  <si>
    <t>Diciembre</t>
  </si>
  <si>
    <t>Total Recaudado VigeQcia Actual</t>
  </si>
  <si>
    <t>Pagado VigeQcia Actual</t>
  </si>
  <si>
    <t>Pagado Vigencia Actual Recursos Subsidio Oferta</t>
  </si>
  <si>
    <t>Pago Vigencia Actual Recursos Art. 5 DecLeg 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</si>
</sst>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0"/>
      <name val="Verdana"/>
      <family val="2"/>
    </font>
    <font>
      <sz val="8"/>
      <name val="Verdana"/>
      <family val="2"/>
    </font>
    <font>
      <u/>
      <sz val="11"/>
      <name val="Calibri"/>
      <family val="2"/>
      <scheme val="minor"/>
    </font>
    <font>
      <sz val="8"/>
      <name val="Calibri"/>
      <family val="2"/>
      <scheme val="minor"/>
    </font>
    <font>
      <sz val="10"/>
      <name val="Verdana"/>
      <family val="2"/>
    </font>
    <font>
      <sz val="8"/>
      <color rgb="FF000000"/>
      <name val="Verdana"/>
      <family val="2"/>
    </font>
  </fonts>
  <fills count="9">
    <fill>
      <patternFill patternType="none"/>
    </fill>
    <fill>
      <patternFill patternType="gray125"/>
    </fill>
    <fill>
      <patternFill patternType="solid">
        <fgColor rgb="FFFFFFFF"/>
        <bgColor indexed="64"/>
      </patternFill>
    </fill>
    <fill>
      <patternFill patternType="solid">
        <fgColor rgb="FFF7F7F7"/>
        <bgColor indexed="64"/>
      </patternFill>
    </fill>
    <fill>
      <patternFill patternType="solid">
        <fgColor rgb="FFE0E0E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EE"/>
        <bgColor indexed="64"/>
      </patternFill>
    </fill>
  </fills>
  <borders count="3">
    <border>
      <left/>
      <right/>
      <top/>
      <bottom/>
      <diagonal/>
    </border>
    <border>
      <left style="thin">
        <color rgb="FF0094C7"/>
      </left>
      <right style="thin">
        <color rgb="FF0094C7"/>
      </right>
      <top style="thin">
        <color rgb="FF0094C7"/>
      </top>
      <bottom style="thin">
        <color rgb="FF0094C7"/>
      </bottom>
      <diagonal/>
    </border>
    <border>
      <left style="thin">
        <color rgb="FF0094C7"/>
      </left>
      <right style="thin">
        <color rgb="FF0094C7"/>
      </right>
      <top/>
      <bottom/>
      <diagonal/>
    </border>
  </borders>
  <cellStyleXfs count="3">
    <xf numFmtId="0" fontId="0" fillId="0" borderId="0"/>
    <xf numFmtId="41" fontId="1" fillId="0" borderId="0" applyFont="0" applyFill="0" applyBorder="0" applyAlignment="0" applyProtection="0"/>
    <xf numFmtId="0" fontId="2" fillId="0" borderId="0" applyNumberFormat="0" applyFill="0" applyBorder="0" applyAlignment="0" applyProtection="0"/>
  </cellStyleXfs>
  <cellXfs count="43">
    <xf numFmtId="0" fontId="0" fillId="0" borderId="0" xfId="0"/>
    <xf numFmtId="0" fontId="3" fillId="0" borderId="0" xfId="0" applyFont="1" applyProtection="1">
      <protection locked="0"/>
    </xf>
    <xf numFmtId="0" fontId="4" fillId="0" borderId="0" xfId="0" applyFont="1" applyAlignment="1" applyProtection="1">
      <alignment horizontal="center" wrapText="1"/>
      <protection locked="0"/>
    </xf>
    <xf numFmtId="0" fontId="5" fillId="0" borderId="0" xfId="0" applyFont="1" applyAlignment="1" applyProtection="1">
      <alignment vertical="center" wrapText="1"/>
      <protection locked="0"/>
    </xf>
    <xf numFmtId="0" fontId="3" fillId="2" borderId="0" xfId="0" applyFont="1" applyFill="1" applyProtection="1">
      <protection locked="0"/>
    </xf>
    <xf numFmtId="0" fontId="5" fillId="7" borderId="2"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5" borderId="0" xfId="0" applyFont="1" applyFill="1" applyProtection="1">
      <protection locked="0"/>
    </xf>
    <xf numFmtId="0" fontId="7" fillId="0" borderId="0" xfId="1" applyNumberFormat="1" applyFont="1" applyProtection="1">
      <protection locked="0"/>
    </xf>
    <xf numFmtId="0" fontId="3" fillId="0" borderId="0" xfId="0" applyFont="1" applyAlignment="1">
      <alignment wrapText="1"/>
    </xf>
    <xf numFmtId="0" fontId="6" fillId="4" borderId="1" xfId="2" applyNumberFormat="1" applyFont="1" applyFill="1" applyBorder="1" applyAlignment="1" applyProtection="1">
      <alignment vertical="center" wrapText="1"/>
    </xf>
    <xf numFmtId="0" fontId="3" fillId="0" borderId="0" xfId="0" applyFont="1"/>
    <xf numFmtId="0" fontId="5" fillId="7" borderId="1" xfId="0" applyFont="1" applyFill="1" applyBorder="1" applyAlignment="1">
      <alignment horizontal="center"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3" fillId="5" borderId="0" xfId="0" applyFont="1" applyFill="1" applyAlignment="1">
      <alignment wrapText="1"/>
    </xf>
    <xf numFmtId="0" fontId="6" fillId="5" borderId="1" xfId="2" applyNumberFormat="1" applyFont="1" applyFill="1" applyBorder="1" applyAlignment="1" applyProtection="1">
      <alignment vertical="center" wrapText="1"/>
    </xf>
    <xf numFmtId="0" fontId="7" fillId="0" borderId="0" xfId="1" applyNumberFormat="1" applyFont="1" applyProtection="1"/>
    <xf numFmtId="0" fontId="7" fillId="0" borderId="0" xfId="1" applyNumberFormat="1" applyFont="1" applyAlignment="1" applyProtection="1">
      <alignment wrapText="1"/>
    </xf>
    <xf numFmtId="0" fontId="3" fillId="6" borderId="0" xfId="0" applyFont="1" applyFill="1" applyAlignment="1">
      <alignment horizontal="right" wrapText="1"/>
    </xf>
    <xf numFmtId="3" fontId="3" fillId="0" borderId="0" xfId="0" applyNumberFormat="1" applyFont="1" applyProtection="1">
      <protection locked="0"/>
    </xf>
    <xf numFmtId="3" fontId="5" fillId="0" borderId="0" xfId="0" applyNumberFormat="1" applyFont="1" applyAlignment="1" applyProtection="1">
      <alignment vertical="center" wrapText="1"/>
      <protection locked="0"/>
    </xf>
    <xf numFmtId="3" fontId="3" fillId="2" borderId="0" xfId="0" applyNumberFormat="1" applyFont="1" applyFill="1" applyProtection="1">
      <protection locked="0"/>
    </xf>
    <xf numFmtId="3" fontId="5" fillId="7" borderId="1" xfId="0" applyNumberFormat="1" applyFont="1" applyFill="1" applyBorder="1" applyAlignment="1">
      <alignment horizontal="center" vertical="center" wrapText="1"/>
    </xf>
    <xf numFmtId="3" fontId="5" fillId="7" borderId="2" xfId="0" applyNumberFormat="1" applyFont="1" applyFill="1" applyBorder="1" applyAlignment="1">
      <alignment horizontal="center" vertical="center" wrapText="1"/>
    </xf>
    <xf numFmtId="3" fontId="5" fillId="3" borderId="1" xfId="0" applyNumberFormat="1" applyFont="1" applyFill="1" applyBorder="1" applyAlignment="1" applyProtection="1">
      <alignment horizontal="right" vertical="center" wrapText="1"/>
      <protection locked="0"/>
    </xf>
    <xf numFmtId="3" fontId="5" fillId="4" borderId="1" xfId="0" applyNumberFormat="1" applyFont="1" applyFill="1" applyBorder="1" applyAlignment="1">
      <alignment horizontal="right" vertical="center" wrapText="1"/>
    </xf>
    <xf numFmtId="3" fontId="3" fillId="0" borderId="0" xfId="0" applyNumberFormat="1" applyFont="1"/>
    <xf numFmtId="3" fontId="5" fillId="0" borderId="1" xfId="0" applyNumberFormat="1" applyFont="1" applyBorder="1" applyAlignment="1" applyProtection="1">
      <alignment horizontal="right" vertical="center" wrapText="1"/>
      <protection locked="0"/>
    </xf>
    <xf numFmtId="3" fontId="5" fillId="5" borderId="1" xfId="0" applyNumberFormat="1" applyFont="1" applyFill="1" applyBorder="1" applyAlignment="1" applyProtection="1">
      <alignment horizontal="right" vertical="center" wrapText="1"/>
      <protection locked="0"/>
    </xf>
    <xf numFmtId="3" fontId="3" fillId="5" borderId="0" xfId="0" applyNumberFormat="1" applyFont="1" applyFill="1" applyProtection="1">
      <protection locked="0"/>
    </xf>
    <xf numFmtId="3" fontId="5" fillId="7" borderId="1" xfId="0" applyNumberFormat="1" applyFont="1" applyFill="1" applyBorder="1" applyAlignment="1" applyProtection="1">
      <alignment horizontal="center" vertical="center" wrapText="1"/>
      <protection locked="0"/>
    </xf>
    <xf numFmtId="3" fontId="5" fillId="7" borderId="2" xfId="0" applyNumberFormat="1" applyFont="1" applyFill="1" applyBorder="1" applyAlignment="1" applyProtection="1">
      <alignment horizontal="center" vertical="center" wrapText="1"/>
      <protection locked="0"/>
    </xf>
    <xf numFmtId="3" fontId="7" fillId="0" borderId="0" xfId="1" applyNumberFormat="1" applyFont="1" applyProtection="1">
      <protection locked="0"/>
    </xf>
    <xf numFmtId="3" fontId="3" fillId="6" borderId="0" xfId="0" applyNumberFormat="1" applyFont="1" applyFill="1"/>
    <xf numFmtId="3" fontId="3" fillId="0" borderId="0" xfId="0" applyNumberFormat="1" applyFont="1" applyAlignment="1" applyProtection="1">
      <alignment wrapText="1"/>
      <protection locked="0"/>
    </xf>
    <xf numFmtId="3" fontId="8" fillId="4" borderId="1" xfId="0" applyNumberFormat="1" applyFont="1" applyFill="1" applyBorder="1" applyAlignment="1">
      <alignment horizontal="right" vertical="center" wrapText="1"/>
    </xf>
    <xf numFmtId="0" fontId="3" fillId="0" borderId="0" xfId="0" applyFont="1" applyAlignment="1" applyProtection="1">
      <alignment horizontal="center" wrapText="1"/>
      <protection locked="0"/>
    </xf>
    <xf numFmtId="0" fontId="0" fillId="0" borderId="0" xfId="0" applyAlignment="1">
      <alignment wrapText="1"/>
    </xf>
    <xf numFmtId="0" fontId="9" fillId="8" borderId="1" xfId="0" applyFont="1" applyFill="1" applyBorder="1" applyAlignment="1">
      <alignment horizontal="right" vertical="center" wrapText="1"/>
    </xf>
    <xf numFmtId="0" fontId="3" fillId="0" borderId="0" xfId="0" applyFont="1" applyAlignment="1" applyProtection="1">
      <alignment horizontal="center" wrapText="1"/>
      <protection locked="0"/>
    </xf>
    <xf numFmtId="0" fontId="4" fillId="0" borderId="0" xfId="0" applyFont="1" applyAlignment="1">
      <alignment horizontal="center" wrapText="1"/>
    </xf>
    <xf numFmtId="0" fontId="4" fillId="0" borderId="0" xfId="0" applyFont="1" applyAlignment="1" applyProtection="1">
      <alignment horizontal="center" wrapText="1"/>
      <protection locked="0"/>
    </xf>
  </cellXfs>
  <cellStyles count="3">
    <cellStyle name="Hipervínculo" xfId="2" builtinId="8"/>
    <cellStyle name="Millares [0]" xfId="1" builtinId="6"/>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80</xdr:row>
      <xdr:rowOff>645583</xdr:rowOff>
    </xdr:from>
    <xdr:to>
      <xdr:col>1</xdr:col>
      <xdr:colOff>1997075</xdr:colOff>
      <xdr:row>83</xdr:row>
      <xdr:rowOff>119592</xdr:rowOff>
    </xdr:to>
    <xdr:pic>
      <xdr:nvPicPr>
        <xdr:cNvPr id="2" name="Imagen 1">
          <a:extLst>
            <a:ext uri="{FF2B5EF4-FFF2-40B4-BE49-F238E27FC236}">
              <a16:creationId xmlns:a16="http://schemas.microsoft.com/office/drawing/2014/main" id="{AF9903B3-3C43-3132-D3DF-7F5A360CEE0B}"/>
            </a:ext>
          </a:extLst>
        </xdr:cNvPr>
        <xdr:cNvPicPr>
          <a:picLocks noChangeAspect="1"/>
        </xdr:cNvPicPr>
      </xdr:nvPicPr>
      <xdr:blipFill>
        <a:blip xmlns:r="http://schemas.openxmlformats.org/officeDocument/2006/relationships" r:embed="rId1" cstate="print"/>
        <a:srcRect l="33333" t="37931" r="30864" b="41066"/>
        <a:stretch>
          <a:fillRect/>
        </a:stretch>
      </xdr:blipFill>
      <xdr:spPr bwMode="auto">
        <a:xfrm>
          <a:off x="497417" y="25876250"/>
          <a:ext cx="1933575" cy="638175"/>
        </a:xfrm>
        <a:prstGeom prst="rect">
          <a:avLst/>
        </a:prstGeom>
        <a:noFill/>
        <a:ln w="9525">
          <a:noFill/>
          <a:miter lim="800000"/>
          <a:headEnd/>
          <a:tailEnd/>
        </a:ln>
      </xdr:spPr>
    </xdr:pic>
    <xdr:clientData/>
  </xdr:twoCellAnchor>
  <xdr:twoCellAnchor editAs="oneCell">
    <xdr:from>
      <xdr:col>19</xdr:col>
      <xdr:colOff>0</xdr:colOff>
      <xdr:row>80</xdr:row>
      <xdr:rowOff>455083</xdr:rowOff>
    </xdr:from>
    <xdr:to>
      <xdr:col>20</xdr:col>
      <xdr:colOff>393488</xdr:colOff>
      <xdr:row>84</xdr:row>
      <xdr:rowOff>18627</xdr:rowOff>
    </xdr:to>
    <xdr:pic>
      <xdr:nvPicPr>
        <xdr:cNvPr id="3" name="Imagen 2">
          <a:extLst>
            <a:ext uri="{FF2B5EF4-FFF2-40B4-BE49-F238E27FC236}">
              <a16:creationId xmlns:a16="http://schemas.microsoft.com/office/drawing/2014/main" id="{C56D6911-9902-F88A-710A-3AF736C24CC5}"/>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Cutout/>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7016750" y="25685750"/>
          <a:ext cx="1452880" cy="9182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javascript:__doPostBack('_ctl0$ContentPlaceHolder1$dgFlujosCajas$_ctl27$_ctl0','')" TargetMode="External"/><Relationship Id="rId21" Type="http://schemas.openxmlformats.org/officeDocument/2006/relationships/hyperlink" Target="javascript:__doPostBack('_ctl0$ContentPlaceHolder1$dgFlujosCajas$_ctl22$_ctl0','')" TargetMode="External"/><Relationship Id="rId34" Type="http://schemas.openxmlformats.org/officeDocument/2006/relationships/hyperlink" Target="javascript:__doPostBack('_ctl0$ContentPlaceHolder1$dgFlujosCajas$_ctl35$_ctl0','')" TargetMode="External"/><Relationship Id="rId42" Type="http://schemas.openxmlformats.org/officeDocument/2006/relationships/hyperlink" Target="javascript:__doPostBack('_ctl0$ContentPlaceHolder1$dgFlujosCajas$_ctl43$_ctl0','')" TargetMode="External"/><Relationship Id="rId47" Type="http://schemas.openxmlformats.org/officeDocument/2006/relationships/hyperlink" Target="javascript:__doPostBack('_ctl0$ContentPlaceHolder1$dgFlujosCajas$_ctl48$_ctl0','')" TargetMode="External"/><Relationship Id="rId50" Type="http://schemas.openxmlformats.org/officeDocument/2006/relationships/hyperlink" Target="javascript:__doPostBack('_ctl0$ContentPlaceHolder1$dgFlujosCajas$_ctl51$_ctl0','')" TargetMode="External"/><Relationship Id="rId55" Type="http://schemas.openxmlformats.org/officeDocument/2006/relationships/hyperlink" Target="javascript:__doPostBack('_ctl0$ContentPlaceHolder1$dgFlujosCajas$_ctl56$_ctl0','')" TargetMode="External"/><Relationship Id="rId63" Type="http://schemas.openxmlformats.org/officeDocument/2006/relationships/hyperlink" Target="javascript:__doPostBack('_ctl0$ContentPlaceHolder1$dgFlujosCajas$_ctl65$_ctl0','')" TargetMode="External"/><Relationship Id="rId7" Type="http://schemas.openxmlformats.org/officeDocument/2006/relationships/hyperlink" Target="javascript:__doPostBack('_ctl0$ContentPlaceHolder1$dgFlujosCajas$_ctl8$_ctl0','')" TargetMode="External"/><Relationship Id="rId2" Type="http://schemas.openxmlformats.org/officeDocument/2006/relationships/hyperlink" Target="javascript:__doPostBack('_ctl0$ContentPlaceHolder1$dgFlujosCajas$_ctl3$_ctl0','')" TargetMode="External"/><Relationship Id="rId16" Type="http://schemas.openxmlformats.org/officeDocument/2006/relationships/hyperlink" Target="javascript:__doPostBack('_ctl0$ContentPlaceHolder1$dgFlujosCajas$_ctl17$_ctl0','')" TargetMode="External"/><Relationship Id="rId29" Type="http://schemas.openxmlformats.org/officeDocument/2006/relationships/hyperlink" Target="javascript:__doPostBack('_ctl0$ContentPlaceHolder1$dgFlujosCajas$_ctl30$_ctl0','')" TargetMode="External"/><Relationship Id="rId11" Type="http://schemas.openxmlformats.org/officeDocument/2006/relationships/hyperlink" Target="javascript:__doPostBack('_ctl0$ContentPlaceHolder1$dgFlujosCajas$_ctl12$_ctl0','')" TargetMode="External"/><Relationship Id="rId24" Type="http://schemas.openxmlformats.org/officeDocument/2006/relationships/hyperlink" Target="javascript:__doPostBack('_ctl0$ContentPlaceHolder1$dgFlujosCajas$_ctl25$_ctl0','')" TargetMode="External"/><Relationship Id="rId32" Type="http://schemas.openxmlformats.org/officeDocument/2006/relationships/hyperlink" Target="javascript:__doPostBack('_ctl0$ContentPlaceHolder1$dgFlujosCajas$_ctl33$_ctl0','')" TargetMode="External"/><Relationship Id="rId37" Type="http://schemas.openxmlformats.org/officeDocument/2006/relationships/hyperlink" Target="javascript:__doPostBack('_ctl0$ContentPlaceHolder1$dgFlujosCajas$_ctl38$_ctl0','')" TargetMode="External"/><Relationship Id="rId40" Type="http://schemas.openxmlformats.org/officeDocument/2006/relationships/hyperlink" Target="javascript:__doPostBack('_ctl0$ContentPlaceHolder1$dgFlujosCajas$_ctl41$_ctl0','')" TargetMode="External"/><Relationship Id="rId45" Type="http://schemas.openxmlformats.org/officeDocument/2006/relationships/hyperlink" Target="javascript:__doPostBack('_ctl0$ContentPlaceHolder1$dgFlujosCajas$_ctl46$_ctl0','')" TargetMode="External"/><Relationship Id="rId53" Type="http://schemas.openxmlformats.org/officeDocument/2006/relationships/hyperlink" Target="javascript:__doPostBack('_ctl0$ContentPlaceHolder1$dgFlujosCajas$_ctl54$_ctl0','')" TargetMode="External"/><Relationship Id="rId58" Type="http://schemas.openxmlformats.org/officeDocument/2006/relationships/hyperlink" Target="javascript:__doPostBack('_ctl0$ContentPlaceHolder1$dgFlujosCajas$_ctl60$_ctl0','')" TargetMode="External"/><Relationship Id="rId66" Type="http://schemas.openxmlformats.org/officeDocument/2006/relationships/drawing" Target="../drawings/drawing1.xml"/><Relationship Id="rId5" Type="http://schemas.openxmlformats.org/officeDocument/2006/relationships/hyperlink" Target="javascript:__doPostBack('_ctl0$ContentPlaceHolder1$dgFlujosCajas$_ctl6$_ctl0','')" TargetMode="External"/><Relationship Id="rId61" Type="http://schemas.openxmlformats.org/officeDocument/2006/relationships/hyperlink" Target="javascript:__doPostBack('_ctl0$ContentPlaceHolder1$dgFlujosCajas$_ctl63$_ctl0','')" TargetMode="External"/><Relationship Id="rId19" Type="http://schemas.openxmlformats.org/officeDocument/2006/relationships/hyperlink" Target="javascript:__doPostBack('_ctl0$ContentPlaceHolder1$dgFlujosCajas$_ctl20$_ctl0','')" TargetMode="External"/><Relationship Id="rId14" Type="http://schemas.openxmlformats.org/officeDocument/2006/relationships/hyperlink" Target="javascript:__doPostBack('_ctl0$ContentPlaceHolder1$dgFlujosCajas$_ctl15$_ctl0','')" TargetMode="External"/><Relationship Id="rId22" Type="http://schemas.openxmlformats.org/officeDocument/2006/relationships/hyperlink" Target="javascript:__doPostBack('_ctl0$ContentPlaceHolder1$dgFlujosCajas$_ctl23$_ctl0','')" TargetMode="External"/><Relationship Id="rId27" Type="http://schemas.openxmlformats.org/officeDocument/2006/relationships/hyperlink" Target="javascript:__doPostBack('_ctl0$ContentPlaceHolder1$dgFlujosCajas$_ctl28$_ctl0','')" TargetMode="External"/><Relationship Id="rId30" Type="http://schemas.openxmlformats.org/officeDocument/2006/relationships/hyperlink" Target="javascript:__doPostBack('_ctl0$ContentPlaceHolder1$dgFlujosCajas$_ctl31$_ctl0','')" TargetMode="External"/><Relationship Id="rId35" Type="http://schemas.openxmlformats.org/officeDocument/2006/relationships/hyperlink" Target="javascript:__doPostBack('_ctl0$ContentPlaceHolder1$dgFlujosCajas$_ctl36$_ctl0','')" TargetMode="External"/><Relationship Id="rId43" Type="http://schemas.openxmlformats.org/officeDocument/2006/relationships/hyperlink" Target="javascript:__doPostBack('_ctl0$ContentPlaceHolder1$dgFlujosCajas$_ctl44$_ctl0','')" TargetMode="External"/><Relationship Id="rId48" Type="http://schemas.openxmlformats.org/officeDocument/2006/relationships/hyperlink" Target="javascript:__doPostBack('_ctl0$ContentPlaceHolder1$dgFlujosCajas$_ctl49$_ctl0','')" TargetMode="External"/><Relationship Id="rId56" Type="http://schemas.openxmlformats.org/officeDocument/2006/relationships/hyperlink" Target="javascript:__doPostBack('_ctl0$ContentPlaceHolder1$dgFlujosCajas$_ctl58$_ctl0','')" TargetMode="External"/><Relationship Id="rId64" Type="http://schemas.openxmlformats.org/officeDocument/2006/relationships/hyperlink" Target="javascript:__doPostBack('_ctl0$ContentPlaceHolder1$dgFlujosCajas$_ctl66$_ctl0','')" TargetMode="External"/><Relationship Id="rId8" Type="http://schemas.openxmlformats.org/officeDocument/2006/relationships/hyperlink" Target="javascript:__doPostBack('_ctl0$ContentPlaceHolder1$dgFlujosCajas$_ctl9$_ctl0','')" TargetMode="External"/><Relationship Id="rId51" Type="http://schemas.openxmlformats.org/officeDocument/2006/relationships/hyperlink" Target="javascript:__doPostBack('_ctl0$ContentPlaceHolder1$dgFlujosCajas$_ctl52$_ctl0','')" TargetMode="External"/><Relationship Id="rId3" Type="http://schemas.openxmlformats.org/officeDocument/2006/relationships/hyperlink" Target="javascript:__doPostBack('_ctl0$ContentPlaceHolder1$dgFlujosCajas$_ctl4$_ctl0','')" TargetMode="External"/><Relationship Id="rId12" Type="http://schemas.openxmlformats.org/officeDocument/2006/relationships/hyperlink" Target="javascript:__doPostBack('_ctl0$ContentPlaceHolder1$dgFlujosCajas$_ctl13$_ctl0','')" TargetMode="External"/><Relationship Id="rId17" Type="http://schemas.openxmlformats.org/officeDocument/2006/relationships/hyperlink" Target="javascript:__doPostBack('_ctl0$ContentPlaceHolder1$dgFlujosCajas$_ctl18$_ctl0','')" TargetMode="External"/><Relationship Id="rId25" Type="http://schemas.openxmlformats.org/officeDocument/2006/relationships/hyperlink" Target="javascript:__doPostBack('_ctl0$ContentPlaceHolder1$dgFlujosCajas$_ctl26$_ctl0','')" TargetMode="External"/><Relationship Id="rId33" Type="http://schemas.openxmlformats.org/officeDocument/2006/relationships/hyperlink" Target="javascript:__doPostBack('_ctl0$ContentPlaceHolder1$dgFlujosCajas$_ctl34$_ctl0','')" TargetMode="External"/><Relationship Id="rId38" Type="http://schemas.openxmlformats.org/officeDocument/2006/relationships/hyperlink" Target="javascript:__doPostBack('_ctl0$ContentPlaceHolder1$dgFlujosCajas$_ctl39$_ctl0','')" TargetMode="External"/><Relationship Id="rId46" Type="http://schemas.openxmlformats.org/officeDocument/2006/relationships/hyperlink" Target="javascript:__doPostBack('_ctl0$ContentPlaceHolder1$dgFlujosCajas$_ctl47$_ctl0','')" TargetMode="External"/><Relationship Id="rId59" Type="http://schemas.openxmlformats.org/officeDocument/2006/relationships/hyperlink" Target="javascript:__doPostBack('_ctl0$ContentPlaceHolder1$dgFlujosCajas$_ctl61$_ctl0','')" TargetMode="External"/><Relationship Id="rId20" Type="http://schemas.openxmlformats.org/officeDocument/2006/relationships/hyperlink" Target="javascript:__doPostBack('_ctl0$ContentPlaceHolder1$dgFlujosCajas$_ctl21$_ctl0','')" TargetMode="External"/><Relationship Id="rId41" Type="http://schemas.openxmlformats.org/officeDocument/2006/relationships/hyperlink" Target="javascript:__doPostBack('_ctl0$ContentPlaceHolder1$dgFlujosCajas$_ctl42$_ctl0','')" TargetMode="External"/><Relationship Id="rId54" Type="http://schemas.openxmlformats.org/officeDocument/2006/relationships/hyperlink" Target="javascript:__doPostBack('_ctl0$ContentPlaceHolder1$dgFlujosCajas$_ctl55$_ctl0','')" TargetMode="External"/><Relationship Id="rId62" Type="http://schemas.openxmlformats.org/officeDocument/2006/relationships/hyperlink" Target="javascript:__doPostBack('_ctl0$ContentPlaceHolder1$dgFlujosCajas$_ctl64$_ctl0','')" TargetMode="External"/><Relationship Id="rId1" Type="http://schemas.openxmlformats.org/officeDocument/2006/relationships/hyperlink" Target="javascript:__doPostBack('_ctl0$ContentPlaceHolder1$dgFlujosCajas$_ctl2$_ctl0','')" TargetMode="External"/><Relationship Id="rId6" Type="http://schemas.openxmlformats.org/officeDocument/2006/relationships/hyperlink" Target="javascript:__doPostBack('_ctl0$ContentPlaceHolder1$dgFlujosCajas$_ctl7$_ctl0','')" TargetMode="External"/><Relationship Id="rId15" Type="http://schemas.openxmlformats.org/officeDocument/2006/relationships/hyperlink" Target="javascript:__doPostBack('_ctl0$ContentPlaceHolder1$dgFlujosCajas$_ctl16$_ctl0','')" TargetMode="External"/><Relationship Id="rId23" Type="http://schemas.openxmlformats.org/officeDocument/2006/relationships/hyperlink" Target="javascript:__doPostBack('_ctl0$ContentPlaceHolder1$dgFlujosCajas$_ctl24$_ctl0','')" TargetMode="External"/><Relationship Id="rId28" Type="http://schemas.openxmlformats.org/officeDocument/2006/relationships/hyperlink" Target="javascript:__doPostBack('_ctl0$ContentPlaceHolder1$dgFlujosCajas$_ctl29$_ctl0','')" TargetMode="External"/><Relationship Id="rId36" Type="http://schemas.openxmlformats.org/officeDocument/2006/relationships/hyperlink" Target="javascript:__doPostBack('_ctl0$ContentPlaceHolder1$dgFlujosCajas$_ctl37$_ctl0','')" TargetMode="External"/><Relationship Id="rId49" Type="http://schemas.openxmlformats.org/officeDocument/2006/relationships/hyperlink" Target="javascript:__doPostBack('_ctl0$ContentPlaceHolder1$dgFlujosCajas$_ctl50$_ctl0','')" TargetMode="External"/><Relationship Id="rId57" Type="http://schemas.openxmlformats.org/officeDocument/2006/relationships/hyperlink" Target="javascript:__doPostBack('_ctl0$ContentPlaceHolder1$dgFlujosCajas$_ctl59$_ctl0','')" TargetMode="External"/><Relationship Id="rId10" Type="http://schemas.openxmlformats.org/officeDocument/2006/relationships/hyperlink" Target="javascript:__doPostBack('_ctl0$ContentPlaceHolder1$dgFlujosCajas$_ctl11$_ctl0','')" TargetMode="External"/><Relationship Id="rId31" Type="http://schemas.openxmlformats.org/officeDocument/2006/relationships/hyperlink" Target="javascript:__doPostBack('_ctl0$ContentPlaceHolder1$dgFlujosCajas$_ctl32$_ctl0','')" TargetMode="External"/><Relationship Id="rId44" Type="http://schemas.openxmlformats.org/officeDocument/2006/relationships/hyperlink" Target="javascript:__doPostBack('_ctl0$ContentPlaceHolder1$dgFlujosCajas$_ctl45$_ctl0','')" TargetMode="External"/><Relationship Id="rId52" Type="http://schemas.openxmlformats.org/officeDocument/2006/relationships/hyperlink" Target="javascript:__doPostBack('_ctl0$ContentPlaceHolder1$dgFlujosCajas$_ctl53$_ctl0','')" TargetMode="External"/><Relationship Id="rId60" Type="http://schemas.openxmlformats.org/officeDocument/2006/relationships/hyperlink" Target="javascript:__doPostBack('_ctl0$ContentPlaceHolder1$dgFlujosCajas$_ctl62$_ctl0','')" TargetMode="External"/><Relationship Id="rId65" Type="http://schemas.openxmlformats.org/officeDocument/2006/relationships/printerSettings" Target="../printerSettings/printerSettings1.bin"/><Relationship Id="rId4" Type="http://schemas.openxmlformats.org/officeDocument/2006/relationships/hyperlink" Target="javascript:__doPostBack('_ctl0$ContentPlaceHolder1$dgFlujosCajas$_ctl5$_ctl0','')" TargetMode="External"/><Relationship Id="rId9" Type="http://schemas.openxmlformats.org/officeDocument/2006/relationships/hyperlink" Target="javascript:__doPostBack('_ctl0$ContentPlaceHolder1$dgFlujosCajas$_ctl10$_ctl0','')" TargetMode="External"/><Relationship Id="rId13" Type="http://schemas.openxmlformats.org/officeDocument/2006/relationships/hyperlink" Target="javascript:__doPostBack('_ctl0$ContentPlaceHolder1$dgFlujosCajas$_ctl14$_ctl0','')" TargetMode="External"/><Relationship Id="rId18" Type="http://schemas.openxmlformats.org/officeDocument/2006/relationships/hyperlink" Target="javascript:__doPostBack('_ctl0$ContentPlaceHolder1$dgFlujosCajas$_ctl19$_ctl0','')" TargetMode="External"/><Relationship Id="rId39" Type="http://schemas.openxmlformats.org/officeDocument/2006/relationships/hyperlink" Target="javascript:__doPostBack('_ctl0$ContentPlaceHolder1$dgFlujosCajas$_ctl40$_ct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6"/>
  <sheetViews>
    <sheetView tabSelected="1" topLeftCell="A49" zoomScale="92" zoomScaleNormal="100" workbookViewId="0">
      <selection activeCell="C41" sqref="C41"/>
    </sheetView>
  </sheetViews>
  <sheetFormatPr baseColWidth="10" defaultColWidth="10.85546875" defaultRowHeight="15" x14ac:dyDescent="0.25"/>
  <cols>
    <col min="1" max="1" width="6.5703125" style="1" customWidth="1"/>
    <col min="2" max="2" width="37.28515625" style="6" customWidth="1"/>
    <col min="3" max="3" width="17.140625" style="20" customWidth="1"/>
    <col min="4" max="4" width="13.7109375" style="20" customWidth="1"/>
    <col min="5" max="5" width="13.140625" style="20" hidden="1" customWidth="1"/>
    <col min="6" max="6" width="12.7109375" style="20" hidden="1" customWidth="1"/>
    <col min="7" max="7" width="11.5703125" style="20" hidden="1" customWidth="1"/>
    <col min="8" max="8" width="11.42578125" style="20" hidden="1" customWidth="1"/>
    <col min="9" max="11" width="14.42578125" style="20" hidden="1" customWidth="1"/>
    <col min="12" max="19" width="14.5703125" style="20" hidden="1" customWidth="1"/>
    <col min="20" max="20" width="15.85546875" style="20" customWidth="1"/>
    <col min="21" max="21" width="17.42578125" style="20" customWidth="1"/>
    <col min="22" max="22" width="17.28515625" style="20" customWidth="1"/>
    <col min="23" max="23" width="14.140625" style="1" bestFit="1" customWidth="1"/>
    <col min="24" max="24" width="15.5703125" style="1" customWidth="1"/>
    <col min="25" max="26" width="11.85546875" style="1" bestFit="1" customWidth="1"/>
    <col min="27" max="16384" width="10.85546875" style="1"/>
  </cols>
  <sheetData>
    <row r="1" spans="1:34" ht="27.6" customHeight="1" x14ac:dyDescent="0.25">
      <c r="B1" s="41" t="s">
        <v>83</v>
      </c>
      <c r="C1" s="41"/>
      <c r="D1" s="41"/>
      <c r="E1" s="41"/>
    </row>
    <row r="2" spans="1:34" ht="27.6" customHeight="1" x14ac:dyDescent="0.25">
      <c r="B2" s="41" t="s">
        <v>84</v>
      </c>
      <c r="C2" s="41"/>
      <c r="D2" s="41"/>
      <c r="E2" s="41"/>
    </row>
    <row r="3" spans="1:34" x14ac:dyDescent="0.25">
      <c r="B3" s="2"/>
    </row>
    <row r="4" spans="1:34" ht="22.5" customHeight="1" x14ac:dyDescent="0.25">
      <c r="A4" s="3"/>
      <c r="B4" s="42" t="s">
        <v>86</v>
      </c>
      <c r="C4" s="42"/>
      <c r="D4" s="42"/>
      <c r="E4" s="42"/>
      <c r="F4" s="21"/>
      <c r="G4" s="21"/>
      <c r="H4" s="21"/>
      <c r="I4" s="21"/>
      <c r="J4" s="21"/>
      <c r="K4" s="21"/>
      <c r="L4" s="21"/>
      <c r="M4" s="21"/>
      <c r="N4" s="21"/>
      <c r="O4" s="21"/>
      <c r="P4" s="21"/>
      <c r="Q4" s="21"/>
      <c r="R4" s="21"/>
      <c r="S4" s="21"/>
      <c r="T4" s="21"/>
      <c r="U4" s="21"/>
      <c r="V4" s="21"/>
      <c r="W4" s="3"/>
      <c r="X4" s="3"/>
      <c r="Y4" s="3"/>
      <c r="Z4" s="3"/>
      <c r="AA4" s="3"/>
      <c r="AB4" s="3"/>
      <c r="AC4" s="3"/>
      <c r="AD4" s="3"/>
      <c r="AE4" s="3"/>
      <c r="AF4" s="3"/>
      <c r="AG4" s="3"/>
      <c r="AH4" s="3"/>
    </row>
    <row r="5" spans="1:34" ht="29.1" customHeight="1" x14ac:dyDescent="0.25">
      <c r="B5" s="42" t="s">
        <v>87</v>
      </c>
      <c r="C5" s="42"/>
      <c r="D5" s="42"/>
      <c r="E5" s="42"/>
      <c r="F5" s="22"/>
      <c r="G5" s="22"/>
      <c r="H5" s="22"/>
      <c r="I5" s="22"/>
      <c r="J5" s="22"/>
      <c r="K5" s="22"/>
      <c r="L5" s="22"/>
      <c r="M5" s="22"/>
      <c r="N5" s="22"/>
      <c r="O5" s="22"/>
      <c r="P5" s="22"/>
      <c r="Q5" s="22"/>
      <c r="R5" s="22"/>
      <c r="S5" s="22"/>
      <c r="T5" s="22"/>
      <c r="U5" s="22"/>
      <c r="V5" s="22"/>
      <c r="W5" s="4"/>
      <c r="X5" s="4"/>
      <c r="Y5" s="4"/>
      <c r="Z5" s="4"/>
      <c r="AA5" s="4"/>
      <c r="AB5" s="4"/>
      <c r="AC5" s="4"/>
      <c r="AD5" s="4"/>
      <c r="AE5" s="4"/>
      <c r="AF5" s="4"/>
      <c r="AG5" s="4"/>
      <c r="AH5" s="4"/>
    </row>
    <row r="7" spans="1:34" s="11" customFormat="1" ht="42" x14ac:dyDescent="0.25">
      <c r="A7" s="12" t="s">
        <v>0</v>
      </c>
      <c r="B7" s="12" t="s">
        <v>1</v>
      </c>
      <c r="C7" s="23" t="s">
        <v>2</v>
      </c>
      <c r="D7" s="23" t="s">
        <v>3</v>
      </c>
      <c r="E7" s="23" t="s">
        <v>4</v>
      </c>
      <c r="F7" s="23" t="s">
        <v>5</v>
      </c>
      <c r="G7" s="23" t="s">
        <v>6</v>
      </c>
      <c r="H7" s="23" t="s">
        <v>7</v>
      </c>
      <c r="I7" s="23" t="s">
        <v>8</v>
      </c>
      <c r="J7" s="23" t="s">
        <v>9</v>
      </c>
      <c r="K7" s="23" t="s">
        <v>10</v>
      </c>
      <c r="L7" s="23" t="s">
        <v>11</v>
      </c>
      <c r="M7" s="23" t="s">
        <v>12</v>
      </c>
      <c r="N7" s="23" t="s">
        <v>13</v>
      </c>
      <c r="O7" s="23" t="s">
        <v>91</v>
      </c>
      <c r="P7" s="23" t="s">
        <v>92</v>
      </c>
      <c r="Q7" s="23" t="s">
        <v>93</v>
      </c>
      <c r="R7" s="23" t="s">
        <v>96</v>
      </c>
      <c r="S7" s="23" t="s">
        <v>97</v>
      </c>
      <c r="T7" s="23" t="s">
        <v>94</v>
      </c>
      <c r="U7" s="23" t="s">
        <v>14</v>
      </c>
      <c r="V7" s="24" t="s">
        <v>15</v>
      </c>
    </row>
    <row r="8" spans="1:34" x14ac:dyDescent="0.25">
      <c r="A8" s="9">
        <v>378</v>
      </c>
      <c r="B8" s="13">
        <v>1</v>
      </c>
      <c r="C8" s="25">
        <v>439237849</v>
      </c>
      <c r="D8" s="25">
        <v>439237849</v>
      </c>
      <c r="E8" s="25">
        <v>0</v>
      </c>
      <c r="F8" s="25">
        <v>439237849</v>
      </c>
      <c r="G8" s="25">
        <v>0</v>
      </c>
      <c r="H8" s="25">
        <v>0</v>
      </c>
      <c r="I8" s="25">
        <v>0</v>
      </c>
      <c r="J8" s="25">
        <v>0</v>
      </c>
      <c r="K8" s="25">
        <v>0</v>
      </c>
      <c r="L8" s="25">
        <v>0</v>
      </c>
      <c r="M8" s="25">
        <v>0</v>
      </c>
      <c r="N8" s="25">
        <v>0</v>
      </c>
      <c r="O8" s="25">
        <v>0</v>
      </c>
      <c r="P8" s="25">
        <v>0</v>
      </c>
      <c r="Q8" s="25">
        <v>0</v>
      </c>
      <c r="R8" s="25">
        <v>0</v>
      </c>
      <c r="S8" s="25">
        <v>0</v>
      </c>
      <c r="T8" s="25">
        <f t="shared" ref="T8:T46" si="0">SUM(F8:Q8)</f>
        <v>439237849</v>
      </c>
      <c r="U8" s="25">
        <v>0</v>
      </c>
      <c r="V8" s="20">
        <f t="shared" ref="V8:V46" si="1">D8-T8</f>
        <v>0</v>
      </c>
      <c r="X8" s="20"/>
    </row>
    <row r="9" spans="1:34" s="11" customFormat="1" x14ac:dyDescent="0.25">
      <c r="A9" s="9">
        <v>379</v>
      </c>
      <c r="B9" s="10" t="s">
        <v>16</v>
      </c>
      <c r="C9" s="26">
        <f>C10+C31+C42</f>
        <v>9000264627</v>
      </c>
      <c r="D9" s="26">
        <f>D10+D42+D24</f>
        <v>11788325858</v>
      </c>
      <c r="E9" s="26">
        <f>E10+E42+E24</f>
        <v>0</v>
      </c>
      <c r="F9" s="26">
        <f>F10+F42+F24</f>
        <v>391373922</v>
      </c>
      <c r="G9" s="26">
        <f t="shared" ref="G9:S9" si="2">G10+G42+G24</f>
        <v>425834042</v>
      </c>
      <c r="H9" s="26">
        <f t="shared" si="2"/>
        <v>565756184</v>
      </c>
      <c r="I9" s="26">
        <f t="shared" si="2"/>
        <v>415543119</v>
      </c>
      <c r="J9" s="26">
        <f t="shared" si="2"/>
        <v>992928310</v>
      </c>
      <c r="K9" s="26">
        <f t="shared" si="2"/>
        <v>1512949571</v>
      </c>
      <c r="L9" s="26">
        <f t="shared" si="2"/>
        <v>592928200</v>
      </c>
      <c r="M9" s="26">
        <f t="shared" si="2"/>
        <v>655162438</v>
      </c>
      <c r="N9" s="26">
        <f t="shared" si="2"/>
        <v>906204725</v>
      </c>
      <c r="O9" s="26">
        <f t="shared" si="2"/>
        <v>494348662</v>
      </c>
      <c r="P9" s="26">
        <f t="shared" si="2"/>
        <v>534450448</v>
      </c>
      <c r="Q9" s="26">
        <f t="shared" si="2"/>
        <v>723738290</v>
      </c>
      <c r="R9" s="26">
        <f t="shared" si="2"/>
        <v>0</v>
      </c>
      <c r="S9" s="26">
        <f t="shared" si="2"/>
        <v>0</v>
      </c>
      <c r="T9" s="26">
        <f t="shared" si="0"/>
        <v>8211217911</v>
      </c>
      <c r="U9" s="26">
        <f>U10+U42+U24</f>
        <v>0</v>
      </c>
      <c r="V9" s="27">
        <f t="shared" si="1"/>
        <v>3577107947</v>
      </c>
      <c r="X9" s="20"/>
    </row>
    <row r="10" spans="1:34" s="11" customFormat="1" x14ac:dyDescent="0.25">
      <c r="A10" s="9">
        <v>381</v>
      </c>
      <c r="B10" s="10" t="s">
        <v>17</v>
      </c>
      <c r="C10" s="26">
        <f>C11+C12+C15+C16+C17+C18+C38</f>
        <v>8389650155</v>
      </c>
      <c r="D10" s="26">
        <f t="shared" ref="D10:I10" si="3">SUM(D11:D13)+SUM(D15:D18)</f>
        <v>10944253581</v>
      </c>
      <c r="E10" s="26">
        <f t="shared" si="3"/>
        <v>0</v>
      </c>
      <c r="F10" s="26">
        <f t="shared" si="3"/>
        <v>383286922</v>
      </c>
      <c r="G10" s="26">
        <f t="shared" si="3"/>
        <v>415647042</v>
      </c>
      <c r="H10" s="26">
        <f t="shared" si="3"/>
        <v>556383334</v>
      </c>
      <c r="I10" s="26">
        <f t="shared" si="3"/>
        <v>408301769</v>
      </c>
      <c r="J10" s="26">
        <f t="shared" ref="J10:N10" si="4">SUM(J11:J13)+SUM(J15:J18)</f>
        <v>909179854</v>
      </c>
      <c r="K10" s="26">
        <f t="shared" si="4"/>
        <v>1150131075</v>
      </c>
      <c r="L10" s="26">
        <f t="shared" si="4"/>
        <v>583809600</v>
      </c>
      <c r="M10" s="26">
        <f t="shared" si="4"/>
        <v>569362845</v>
      </c>
      <c r="N10" s="26">
        <f t="shared" si="4"/>
        <v>827365413</v>
      </c>
      <c r="O10" s="26">
        <f t="shared" ref="O10:Q10" si="5">SUM(O11:O13)+SUM(O15:O18)</f>
        <v>462615531</v>
      </c>
      <c r="P10" s="26">
        <f t="shared" si="5"/>
        <v>502717317</v>
      </c>
      <c r="Q10" s="26">
        <f t="shared" si="5"/>
        <v>605362866</v>
      </c>
      <c r="R10" s="26">
        <f t="shared" ref="R10:S10" si="6">SUM(R11:R13)+SUM(R15:R18)</f>
        <v>0</v>
      </c>
      <c r="S10" s="26">
        <f t="shared" si="6"/>
        <v>0</v>
      </c>
      <c r="T10" s="26">
        <f t="shared" si="0"/>
        <v>7374163568</v>
      </c>
      <c r="U10" s="26">
        <f>SUM(U11:U13)+SUM(U15:U18)</f>
        <v>0</v>
      </c>
      <c r="V10" s="27">
        <f t="shared" si="1"/>
        <v>3570090013</v>
      </c>
      <c r="X10" s="20"/>
    </row>
    <row r="11" spans="1:34" x14ac:dyDescent="0.25">
      <c r="A11" s="9">
        <v>382</v>
      </c>
      <c r="B11" s="13" t="s">
        <v>18</v>
      </c>
      <c r="C11" s="25">
        <v>3210407064</v>
      </c>
      <c r="D11" s="25">
        <v>4049699036</v>
      </c>
      <c r="E11" s="25"/>
      <c r="F11" s="25">
        <v>230399456</v>
      </c>
      <c r="G11" s="25">
        <v>224638541</v>
      </c>
      <c r="H11" s="25">
        <v>230384332</v>
      </c>
      <c r="I11" s="25">
        <v>233082931</v>
      </c>
      <c r="J11" s="25">
        <v>341983843</v>
      </c>
      <c r="K11" s="25">
        <v>323618608</v>
      </c>
      <c r="L11" s="25">
        <v>263101115</v>
      </c>
      <c r="M11" s="25">
        <v>283071480</v>
      </c>
      <c r="N11" s="25">
        <v>263482816</v>
      </c>
      <c r="O11" s="25">
        <v>247012895</v>
      </c>
      <c r="P11" s="25">
        <v>244914400</v>
      </c>
      <c r="Q11" s="25">
        <v>286766905</v>
      </c>
      <c r="R11" s="25">
        <v>0</v>
      </c>
      <c r="S11" s="25">
        <v>0</v>
      </c>
      <c r="T11" s="25">
        <f t="shared" si="0"/>
        <v>3172457322</v>
      </c>
      <c r="U11" s="25">
        <v>0</v>
      </c>
      <c r="V11" s="20">
        <f t="shared" si="1"/>
        <v>877241714</v>
      </c>
      <c r="X11" s="20"/>
    </row>
    <row r="12" spans="1:34" x14ac:dyDescent="0.25">
      <c r="A12" s="9">
        <v>383</v>
      </c>
      <c r="B12" s="13" t="s">
        <v>19</v>
      </c>
      <c r="C12" s="25">
        <v>3499622136</v>
      </c>
      <c r="D12" s="25">
        <v>5222729287</v>
      </c>
      <c r="E12" s="25">
        <v>0</v>
      </c>
      <c r="F12" s="25">
        <v>60306005</v>
      </c>
      <c r="G12" s="25">
        <v>104270966</v>
      </c>
      <c r="H12" s="25">
        <v>223751845</v>
      </c>
      <c r="I12" s="25">
        <v>80863955</v>
      </c>
      <c r="J12" s="25">
        <v>455171160</v>
      </c>
      <c r="K12" s="25">
        <v>731035719</v>
      </c>
      <c r="L12" s="25">
        <v>233226181</v>
      </c>
      <c r="M12" s="25">
        <v>113475386</v>
      </c>
      <c r="N12" s="25">
        <v>421704816</v>
      </c>
      <c r="O12" s="25">
        <v>128776706</v>
      </c>
      <c r="P12" s="25">
        <v>139024163</v>
      </c>
      <c r="Q12" s="25">
        <v>211263741</v>
      </c>
      <c r="R12" s="25">
        <v>0</v>
      </c>
      <c r="S12" s="25">
        <v>0</v>
      </c>
      <c r="T12" s="25">
        <f t="shared" si="0"/>
        <v>2902870643</v>
      </c>
      <c r="U12" s="25"/>
      <c r="V12" s="20">
        <f t="shared" si="1"/>
        <v>2319858644</v>
      </c>
      <c r="X12" s="20"/>
      <c r="Y12" s="20"/>
    </row>
    <row r="13" spans="1:34" s="11" customFormat="1" ht="30" x14ac:dyDescent="0.25">
      <c r="A13" s="9">
        <v>384</v>
      </c>
      <c r="B13" s="10" t="s">
        <v>20</v>
      </c>
      <c r="C13" s="26">
        <f>SUM(C14)</f>
        <v>0</v>
      </c>
      <c r="D13" s="26">
        <f>SUM(D14)</f>
        <v>0</v>
      </c>
      <c r="E13" s="26">
        <f>SUM(E14)</f>
        <v>0</v>
      </c>
      <c r="F13" s="26">
        <f>SUM(F14)</f>
        <v>0</v>
      </c>
      <c r="G13" s="26">
        <f t="shared" ref="G13:N13" si="7">SUM(G14)</f>
        <v>0</v>
      </c>
      <c r="H13" s="26">
        <f t="shared" si="7"/>
        <v>0</v>
      </c>
      <c r="I13" s="26">
        <f t="shared" si="7"/>
        <v>0</v>
      </c>
      <c r="J13" s="26">
        <f t="shared" si="7"/>
        <v>0</v>
      </c>
      <c r="K13" s="26">
        <f t="shared" si="7"/>
        <v>0</v>
      </c>
      <c r="L13" s="26">
        <f t="shared" si="7"/>
        <v>0</v>
      </c>
      <c r="M13" s="26">
        <f t="shared" si="7"/>
        <v>0</v>
      </c>
      <c r="N13" s="26">
        <f t="shared" si="7"/>
        <v>0</v>
      </c>
      <c r="O13" s="26">
        <f t="shared" ref="O13:S13" si="8">SUM(O14)</f>
        <v>0</v>
      </c>
      <c r="P13" s="26">
        <f t="shared" si="8"/>
        <v>0</v>
      </c>
      <c r="Q13" s="26">
        <f t="shared" si="8"/>
        <v>0</v>
      </c>
      <c r="R13" s="26">
        <f t="shared" si="8"/>
        <v>0</v>
      </c>
      <c r="S13" s="26">
        <f t="shared" si="8"/>
        <v>0</v>
      </c>
      <c r="T13" s="26">
        <f t="shared" si="0"/>
        <v>0</v>
      </c>
      <c r="U13" s="26">
        <f>SUM(U14)</f>
        <v>0</v>
      </c>
      <c r="V13" s="27">
        <f t="shared" si="1"/>
        <v>0</v>
      </c>
      <c r="X13" s="20"/>
    </row>
    <row r="14" spans="1:34" ht="30" x14ac:dyDescent="0.25">
      <c r="A14" s="9">
        <v>7003</v>
      </c>
      <c r="B14" s="14" t="s">
        <v>21</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f t="shared" si="0"/>
        <v>0</v>
      </c>
      <c r="U14" s="25">
        <v>0</v>
      </c>
      <c r="V14" s="20">
        <f t="shared" si="1"/>
        <v>0</v>
      </c>
      <c r="X14" s="20"/>
    </row>
    <row r="15" spans="1:34" x14ac:dyDescent="0.25">
      <c r="A15" s="9">
        <v>385</v>
      </c>
      <c r="B15" s="13" t="s">
        <v>22</v>
      </c>
      <c r="C15" s="25">
        <v>225399881</v>
      </c>
      <c r="D15" s="25">
        <v>234558906</v>
      </c>
      <c r="E15" s="25">
        <v>0</v>
      </c>
      <c r="F15" s="25">
        <v>7784701</v>
      </c>
      <c r="G15" s="25">
        <v>11336250</v>
      </c>
      <c r="H15" s="25">
        <v>9301273</v>
      </c>
      <c r="I15" s="25">
        <v>11093251</v>
      </c>
      <c r="J15" s="25">
        <v>11444245</v>
      </c>
      <c r="K15" s="25">
        <v>16698924</v>
      </c>
      <c r="L15" s="25">
        <v>15059457</v>
      </c>
      <c r="M15" s="25">
        <v>23275598</v>
      </c>
      <c r="N15" s="25">
        <v>21747673</v>
      </c>
      <c r="O15" s="25">
        <v>11945436</v>
      </c>
      <c r="P15" s="25">
        <v>9454746</v>
      </c>
      <c r="Q15" s="25">
        <v>12335424</v>
      </c>
      <c r="R15" s="25">
        <v>0</v>
      </c>
      <c r="S15" s="25">
        <v>0</v>
      </c>
      <c r="T15" s="25">
        <f t="shared" si="0"/>
        <v>161476978</v>
      </c>
      <c r="U15" s="25">
        <v>0</v>
      </c>
      <c r="V15" s="20">
        <f t="shared" si="1"/>
        <v>73081928</v>
      </c>
      <c r="X15" s="20"/>
    </row>
    <row r="16" spans="1:34" x14ac:dyDescent="0.25">
      <c r="A16" s="9">
        <v>671</v>
      </c>
      <c r="B16" s="13" t="s">
        <v>23</v>
      </c>
      <c r="C16" s="25">
        <v>9744000</v>
      </c>
      <c r="D16" s="25">
        <v>20385058</v>
      </c>
      <c r="E16" s="25">
        <v>0</v>
      </c>
      <c r="F16" s="25">
        <v>0</v>
      </c>
      <c r="G16" s="25">
        <v>285706</v>
      </c>
      <c r="H16" s="25"/>
      <c r="I16" s="25">
        <v>13108</v>
      </c>
      <c r="J16" s="25"/>
      <c r="K16" s="25"/>
      <c r="L16" s="25"/>
      <c r="M16" s="25"/>
      <c r="N16" s="25"/>
      <c r="O16" s="25">
        <v>0</v>
      </c>
      <c r="P16" s="25">
        <v>0</v>
      </c>
      <c r="Q16" s="25">
        <v>0</v>
      </c>
      <c r="R16" s="25">
        <v>0</v>
      </c>
      <c r="S16" s="25">
        <v>0</v>
      </c>
      <c r="T16" s="25">
        <f t="shared" si="0"/>
        <v>298814</v>
      </c>
      <c r="U16" s="25">
        <v>0</v>
      </c>
      <c r="V16" s="20">
        <f t="shared" si="1"/>
        <v>20086244</v>
      </c>
      <c r="X16" s="20"/>
    </row>
    <row r="17" spans="1:24" x14ac:dyDescent="0.25">
      <c r="A17" s="9">
        <v>386</v>
      </c>
      <c r="B17" s="13" t="s">
        <v>24</v>
      </c>
      <c r="C17" s="25">
        <v>281751500</v>
      </c>
      <c r="D17" s="25">
        <v>281721500</v>
      </c>
      <c r="E17" s="25">
        <v>0</v>
      </c>
      <c r="F17" s="25">
        <v>0</v>
      </c>
      <c r="G17" s="25">
        <v>0</v>
      </c>
      <c r="H17" s="25"/>
      <c r="I17" s="25">
        <v>19060000</v>
      </c>
      <c r="J17" s="25">
        <v>17552500</v>
      </c>
      <c r="K17" s="25">
        <v>18442500</v>
      </c>
      <c r="L17" s="25">
        <v>19954000</v>
      </c>
      <c r="M17" s="25">
        <v>45324000</v>
      </c>
      <c r="N17" s="25">
        <v>48111243</v>
      </c>
      <c r="O17" s="25">
        <v>25235000</v>
      </c>
      <c r="P17" s="25">
        <v>33245566</v>
      </c>
      <c r="Q17" s="25">
        <v>54796691</v>
      </c>
      <c r="R17" s="25">
        <v>0</v>
      </c>
      <c r="S17" s="25">
        <v>0</v>
      </c>
      <c r="T17" s="25">
        <f t="shared" si="0"/>
        <v>281721500</v>
      </c>
      <c r="U17" s="25">
        <v>0</v>
      </c>
      <c r="V17" s="20">
        <f t="shared" si="1"/>
        <v>0</v>
      </c>
      <c r="X17" s="20"/>
    </row>
    <row r="18" spans="1:24" s="11" customFormat="1" x14ac:dyDescent="0.25">
      <c r="A18" s="9">
        <v>387</v>
      </c>
      <c r="B18" s="10" t="s">
        <v>25</v>
      </c>
      <c r="C18" s="26">
        <f t="shared" ref="C18:H18" si="9">SUM(C19:C23)</f>
        <v>970316566</v>
      </c>
      <c r="D18" s="26">
        <f t="shared" si="9"/>
        <v>1135159794</v>
      </c>
      <c r="E18" s="26">
        <f t="shared" si="9"/>
        <v>0</v>
      </c>
      <c r="F18" s="26">
        <f t="shared" si="9"/>
        <v>84796760</v>
      </c>
      <c r="G18" s="26">
        <f t="shared" si="9"/>
        <v>75115579</v>
      </c>
      <c r="H18" s="26">
        <f t="shared" si="9"/>
        <v>92945884</v>
      </c>
      <c r="I18" s="26">
        <f t="shared" ref="I18:S18" si="10">SUM(I19:I23)</f>
        <v>64188524</v>
      </c>
      <c r="J18" s="26">
        <f t="shared" si="10"/>
        <v>83028106</v>
      </c>
      <c r="K18" s="26">
        <f t="shared" si="10"/>
        <v>60335324</v>
      </c>
      <c r="L18" s="26">
        <f t="shared" si="10"/>
        <v>52468847</v>
      </c>
      <c r="M18" s="26">
        <f t="shared" si="10"/>
        <v>104216381</v>
      </c>
      <c r="N18" s="26">
        <f t="shared" si="10"/>
        <v>72318865</v>
      </c>
      <c r="O18" s="26">
        <f t="shared" si="10"/>
        <v>49645494</v>
      </c>
      <c r="P18" s="26">
        <f t="shared" si="10"/>
        <v>76078442</v>
      </c>
      <c r="Q18" s="26">
        <f t="shared" si="10"/>
        <v>40200105</v>
      </c>
      <c r="R18" s="26">
        <f t="shared" si="10"/>
        <v>0</v>
      </c>
      <c r="S18" s="26">
        <f t="shared" si="10"/>
        <v>0</v>
      </c>
      <c r="T18" s="26">
        <f t="shared" si="0"/>
        <v>855338311</v>
      </c>
      <c r="U18" s="26">
        <f>SUM(U19:U23)</f>
        <v>0</v>
      </c>
      <c r="V18" s="27">
        <f t="shared" si="1"/>
        <v>279821483</v>
      </c>
      <c r="X18" s="20"/>
    </row>
    <row r="19" spans="1:24" ht="30" x14ac:dyDescent="0.25">
      <c r="A19" s="9">
        <v>2693</v>
      </c>
      <c r="B19" s="13" t="s">
        <v>26</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f t="shared" si="0"/>
        <v>0</v>
      </c>
      <c r="U19" s="25">
        <v>0</v>
      </c>
      <c r="V19" s="20">
        <f t="shared" si="1"/>
        <v>0</v>
      </c>
      <c r="X19" s="20"/>
    </row>
    <row r="20" spans="1:24" x14ac:dyDescent="0.25">
      <c r="A20" s="9">
        <v>2694</v>
      </c>
      <c r="B20" s="13" t="s">
        <v>27</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f t="shared" si="0"/>
        <v>0</v>
      </c>
      <c r="U20" s="25">
        <v>0</v>
      </c>
      <c r="V20" s="20">
        <f t="shared" si="1"/>
        <v>0</v>
      </c>
      <c r="X20" s="20"/>
    </row>
    <row r="21" spans="1:24" ht="45" x14ac:dyDescent="0.25">
      <c r="A21" s="9">
        <v>10160</v>
      </c>
      <c r="B21" s="13" t="s">
        <v>28</v>
      </c>
      <c r="C21" s="25">
        <v>7082820</v>
      </c>
      <c r="D21" s="25">
        <v>208188415</v>
      </c>
      <c r="E21" s="25">
        <v>0</v>
      </c>
      <c r="F21" s="25">
        <v>7082820</v>
      </c>
      <c r="G21" s="25"/>
      <c r="H21" s="25"/>
      <c r="I21" s="25"/>
      <c r="J21" s="25"/>
      <c r="K21" s="25"/>
      <c r="L21" s="25"/>
      <c r="M21" s="25"/>
      <c r="N21" s="25"/>
      <c r="O21" s="25">
        <v>0</v>
      </c>
      <c r="P21" s="25">
        <v>0</v>
      </c>
      <c r="Q21" s="25">
        <v>0</v>
      </c>
      <c r="R21" s="25">
        <v>0</v>
      </c>
      <c r="S21" s="25">
        <v>0</v>
      </c>
      <c r="T21" s="25">
        <f t="shared" si="0"/>
        <v>7082820</v>
      </c>
      <c r="U21" s="25">
        <v>0</v>
      </c>
      <c r="V21" s="20">
        <f t="shared" si="1"/>
        <v>201105595</v>
      </c>
      <c r="X21" s="20"/>
    </row>
    <row r="22" spans="1:24" ht="30" x14ac:dyDescent="0.25">
      <c r="A22" s="9">
        <v>10257</v>
      </c>
      <c r="B22" s="38" t="s">
        <v>90</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f t="shared" si="0"/>
        <v>0</v>
      </c>
      <c r="U22" s="25">
        <v>0</v>
      </c>
      <c r="V22" s="20">
        <f t="shared" si="1"/>
        <v>0</v>
      </c>
      <c r="X22" s="20"/>
    </row>
    <row r="23" spans="1:24" ht="30" x14ac:dyDescent="0.25">
      <c r="A23" s="9">
        <v>2695</v>
      </c>
      <c r="B23" s="13" t="s">
        <v>29</v>
      </c>
      <c r="C23" s="25">
        <v>963233746</v>
      </c>
      <c r="D23" s="25">
        <v>926971379</v>
      </c>
      <c r="E23" s="25">
        <v>0</v>
      </c>
      <c r="F23" s="25">
        <v>77713940</v>
      </c>
      <c r="G23" s="25">
        <v>75115579</v>
      </c>
      <c r="H23" s="25">
        <v>92945884</v>
      </c>
      <c r="I23" s="25">
        <v>64188524</v>
      </c>
      <c r="J23" s="25">
        <v>83028106</v>
      </c>
      <c r="K23" s="25">
        <v>60335324</v>
      </c>
      <c r="L23" s="25">
        <v>52468847</v>
      </c>
      <c r="M23" s="25">
        <v>104216381</v>
      </c>
      <c r="N23" s="25">
        <v>72318865</v>
      </c>
      <c r="O23" s="25">
        <v>49645494</v>
      </c>
      <c r="P23" s="25">
        <v>76078442</v>
      </c>
      <c r="Q23" s="25">
        <v>40200105</v>
      </c>
      <c r="R23" s="25">
        <v>0</v>
      </c>
      <c r="S23" s="25">
        <v>0</v>
      </c>
      <c r="T23" s="25">
        <f t="shared" si="0"/>
        <v>848255491</v>
      </c>
      <c r="U23" s="25">
        <v>0</v>
      </c>
      <c r="V23" s="20">
        <f t="shared" si="1"/>
        <v>78715888</v>
      </c>
      <c r="X23" s="20"/>
    </row>
    <row r="24" spans="1:24" s="11" customFormat="1" ht="30" x14ac:dyDescent="0.25">
      <c r="A24" s="9">
        <v>388</v>
      </c>
      <c r="B24" s="10" t="s">
        <v>30</v>
      </c>
      <c r="C24" s="26">
        <f>C25+C31+C37</f>
        <v>715941480</v>
      </c>
      <c r="D24" s="26">
        <f>D25+D31+D37</f>
        <v>733596375</v>
      </c>
      <c r="E24" s="26">
        <f>E25+E31+E37</f>
        <v>0</v>
      </c>
      <c r="F24" s="26">
        <f>F25+F31+F37</f>
        <v>0</v>
      </c>
      <c r="G24" s="26">
        <f t="shared" ref="G24:S24" si="11">G25+G31+G37</f>
        <v>0</v>
      </c>
      <c r="H24" s="26">
        <f t="shared" si="11"/>
        <v>0</v>
      </c>
      <c r="I24" s="26">
        <f t="shared" si="11"/>
        <v>0</v>
      </c>
      <c r="J24" s="26">
        <f t="shared" si="11"/>
        <v>75457106</v>
      </c>
      <c r="K24" s="26">
        <f t="shared" si="11"/>
        <v>354495646</v>
      </c>
      <c r="L24" s="26">
        <f t="shared" si="11"/>
        <v>0</v>
      </c>
      <c r="M24" s="26">
        <f t="shared" si="11"/>
        <v>77358243</v>
      </c>
      <c r="N24" s="26">
        <f t="shared" si="11"/>
        <v>69821544</v>
      </c>
      <c r="O24" s="26">
        <f t="shared" si="11"/>
        <v>23273848</v>
      </c>
      <c r="P24" s="26">
        <f t="shared" si="11"/>
        <v>23273848</v>
      </c>
      <c r="Q24" s="26">
        <f t="shared" si="11"/>
        <v>109916140</v>
      </c>
      <c r="R24" s="26">
        <f t="shared" si="11"/>
        <v>0</v>
      </c>
      <c r="S24" s="26">
        <f t="shared" si="11"/>
        <v>0</v>
      </c>
      <c r="T24" s="26">
        <f t="shared" si="0"/>
        <v>733596375</v>
      </c>
      <c r="U24" s="26">
        <f>U25+U31+U37</f>
        <v>0</v>
      </c>
      <c r="V24" s="27">
        <f t="shared" si="1"/>
        <v>0</v>
      </c>
      <c r="X24" s="20"/>
    </row>
    <row r="25" spans="1:24" s="11" customFormat="1" ht="30" x14ac:dyDescent="0.25">
      <c r="A25" s="9">
        <v>2696</v>
      </c>
      <c r="B25" s="10" t="s">
        <v>31</v>
      </c>
      <c r="C25" s="26">
        <f>SUM(C26:C30)</f>
        <v>0</v>
      </c>
      <c r="D25" s="26">
        <f>SUM(D26:D30)</f>
        <v>0</v>
      </c>
      <c r="E25" s="26">
        <f>SUM(E26:E30)</f>
        <v>0</v>
      </c>
      <c r="F25" s="26">
        <f>SUM(F26:F30)</f>
        <v>0</v>
      </c>
      <c r="G25" s="26">
        <f t="shared" ref="G25:S25" si="12">SUM(G26:G30)</f>
        <v>0</v>
      </c>
      <c r="H25" s="26">
        <f t="shared" si="12"/>
        <v>0</v>
      </c>
      <c r="I25" s="26">
        <f t="shared" si="12"/>
        <v>0</v>
      </c>
      <c r="J25" s="26">
        <f t="shared" si="12"/>
        <v>0</v>
      </c>
      <c r="K25" s="26">
        <f t="shared" si="12"/>
        <v>0</v>
      </c>
      <c r="L25" s="26">
        <f t="shared" si="12"/>
        <v>0</v>
      </c>
      <c r="M25" s="26">
        <f t="shared" si="12"/>
        <v>0</v>
      </c>
      <c r="N25" s="26">
        <f t="shared" si="12"/>
        <v>0</v>
      </c>
      <c r="O25" s="26">
        <f t="shared" si="12"/>
        <v>0</v>
      </c>
      <c r="P25" s="26">
        <f t="shared" si="12"/>
        <v>0</v>
      </c>
      <c r="Q25" s="26">
        <f t="shared" si="12"/>
        <v>0</v>
      </c>
      <c r="R25" s="26">
        <f t="shared" si="12"/>
        <v>0</v>
      </c>
      <c r="S25" s="26">
        <f t="shared" si="12"/>
        <v>0</v>
      </c>
      <c r="T25" s="26">
        <f t="shared" si="0"/>
        <v>0</v>
      </c>
      <c r="U25" s="26">
        <f>SUM(U26:U30)</f>
        <v>0</v>
      </c>
      <c r="V25" s="27">
        <f t="shared" si="1"/>
        <v>0</v>
      </c>
      <c r="X25" s="20"/>
    </row>
    <row r="26" spans="1:24" ht="45" x14ac:dyDescent="0.25">
      <c r="A26" s="9">
        <v>2697</v>
      </c>
      <c r="B26" s="13" t="s">
        <v>32</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f t="shared" si="0"/>
        <v>0</v>
      </c>
      <c r="U26" s="25">
        <v>0</v>
      </c>
      <c r="V26" s="20">
        <f t="shared" si="1"/>
        <v>0</v>
      </c>
      <c r="X26" s="20"/>
    </row>
    <row r="27" spans="1:24" ht="30" x14ac:dyDescent="0.25">
      <c r="A27" s="9">
        <v>2698</v>
      </c>
      <c r="B27" s="13" t="s">
        <v>33</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f t="shared" si="0"/>
        <v>0</v>
      </c>
      <c r="U27" s="25">
        <v>0</v>
      </c>
      <c r="V27" s="20">
        <f t="shared" si="1"/>
        <v>0</v>
      </c>
      <c r="X27" s="20"/>
    </row>
    <row r="28" spans="1:24" ht="30" x14ac:dyDescent="0.25">
      <c r="A28" s="9">
        <v>7255</v>
      </c>
      <c r="B28" s="13" t="s">
        <v>34</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f t="shared" si="0"/>
        <v>0</v>
      </c>
      <c r="U28" s="25">
        <v>0</v>
      </c>
      <c r="V28" s="20">
        <f t="shared" si="1"/>
        <v>0</v>
      </c>
      <c r="X28" s="20"/>
    </row>
    <row r="29" spans="1:24" ht="45" x14ac:dyDescent="0.25">
      <c r="A29" s="9">
        <v>7339</v>
      </c>
      <c r="B29" s="13" t="s">
        <v>35</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f t="shared" si="0"/>
        <v>0</v>
      </c>
      <c r="U29" s="25">
        <v>0</v>
      </c>
      <c r="V29" s="20">
        <f t="shared" si="1"/>
        <v>0</v>
      </c>
      <c r="X29" s="20"/>
    </row>
    <row r="30" spans="1:24" ht="30" x14ac:dyDescent="0.25">
      <c r="A30" s="9">
        <v>2800</v>
      </c>
      <c r="B30" s="13" t="s">
        <v>36</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f t="shared" si="0"/>
        <v>0</v>
      </c>
      <c r="U30" s="25">
        <v>0</v>
      </c>
      <c r="V30" s="20">
        <f t="shared" si="1"/>
        <v>0</v>
      </c>
      <c r="X30" s="20"/>
    </row>
    <row r="31" spans="1:24" s="11" customFormat="1" ht="30" x14ac:dyDescent="0.25">
      <c r="A31" s="9">
        <v>2801</v>
      </c>
      <c r="B31" s="10" t="s">
        <v>37</v>
      </c>
      <c r="C31" s="26">
        <f>SUM(C32:C36)</f>
        <v>523532472</v>
      </c>
      <c r="D31" s="26">
        <f>SUM(D32:D36)</f>
        <v>523532472</v>
      </c>
      <c r="E31" s="26">
        <f>SUM(E32:E36)</f>
        <v>0</v>
      </c>
      <c r="F31" s="26">
        <f>SUM(F32:F36)</f>
        <v>0</v>
      </c>
      <c r="G31" s="26">
        <f t="shared" ref="G31:S31" si="13">SUM(G32:G36)</f>
        <v>0</v>
      </c>
      <c r="H31" s="26">
        <f t="shared" si="13"/>
        <v>0</v>
      </c>
      <c r="I31" s="26">
        <f t="shared" si="13"/>
        <v>0</v>
      </c>
      <c r="J31" s="26">
        <f t="shared" si="13"/>
        <v>28909410</v>
      </c>
      <c r="K31" s="26">
        <f t="shared" si="13"/>
        <v>354495646</v>
      </c>
      <c r="L31" s="26">
        <f t="shared" si="13"/>
        <v>0</v>
      </c>
      <c r="M31" s="26">
        <f t="shared" si="13"/>
        <v>77358243</v>
      </c>
      <c r="N31" s="26">
        <f t="shared" si="13"/>
        <v>0</v>
      </c>
      <c r="O31" s="26">
        <f t="shared" si="13"/>
        <v>0</v>
      </c>
      <c r="P31" s="26">
        <f t="shared" si="13"/>
        <v>0</v>
      </c>
      <c r="Q31" s="26">
        <f t="shared" si="13"/>
        <v>62769173</v>
      </c>
      <c r="R31" s="26">
        <f t="shared" si="13"/>
        <v>0</v>
      </c>
      <c r="S31" s="26">
        <f t="shared" si="13"/>
        <v>0</v>
      </c>
      <c r="T31" s="26">
        <f t="shared" si="0"/>
        <v>523532472</v>
      </c>
      <c r="U31" s="26">
        <f>SUM(U32:U36)</f>
        <v>0</v>
      </c>
      <c r="V31" s="27">
        <f t="shared" si="1"/>
        <v>0</v>
      </c>
      <c r="X31" s="20"/>
    </row>
    <row r="32" spans="1:24" ht="45" x14ac:dyDescent="0.25">
      <c r="A32" s="9">
        <v>7049</v>
      </c>
      <c r="B32" s="13" t="s">
        <v>38</v>
      </c>
      <c r="C32" s="25">
        <v>0</v>
      </c>
      <c r="D32" s="25">
        <v>0</v>
      </c>
      <c r="E32" s="25">
        <v>0</v>
      </c>
      <c r="F32" s="25">
        <v>0</v>
      </c>
      <c r="G32" s="25">
        <v>0</v>
      </c>
      <c r="H32" s="25">
        <v>0</v>
      </c>
      <c r="I32" s="25">
        <v>0</v>
      </c>
      <c r="J32" s="25">
        <v>0</v>
      </c>
      <c r="K32" s="25">
        <v>0</v>
      </c>
      <c r="L32" s="25">
        <v>0</v>
      </c>
      <c r="M32" s="25">
        <v>0</v>
      </c>
      <c r="N32" s="25">
        <v>0</v>
      </c>
      <c r="O32" s="25">
        <v>0</v>
      </c>
      <c r="P32" s="25">
        <v>0</v>
      </c>
      <c r="Q32" s="25">
        <v>0</v>
      </c>
      <c r="R32" s="25">
        <v>0</v>
      </c>
      <c r="S32" s="25">
        <v>0</v>
      </c>
      <c r="T32" s="25">
        <f t="shared" si="0"/>
        <v>0</v>
      </c>
      <c r="U32" s="25">
        <v>0</v>
      </c>
      <c r="V32" s="20">
        <f t="shared" si="1"/>
        <v>0</v>
      </c>
      <c r="X32" s="20"/>
    </row>
    <row r="33" spans="1:26" ht="30" x14ac:dyDescent="0.25">
      <c r="A33" s="9">
        <v>7256</v>
      </c>
      <c r="B33" s="13" t="s">
        <v>39</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f t="shared" si="0"/>
        <v>0</v>
      </c>
      <c r="U33" s="25">
        <v>0</v>
      </c>
      <c r="V33" s="20">
        <f t="shared" si="1"/>
        <v>0</v>
      </c>
      <c r="X33" s="20"/>
    </row>
    <row r="34" spans="1:26" ht="45" x14ac:dyDescent="0.25">
      <c r="A34" s="9">
        <v>2803</v>
      </c>
      <c r="B34" s="13" t="s">
        <v>40</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f t="shared" si="0"/>
        <v>0</v>
      </c>
      <c r="U34" s="25">
        <v>0</v>
      </c>
      <c r="V34" s="20">
        <f t="shared" si="1"/>
        <v>0</v>
      </c>
      <c r="X34" s="20"/>
    </row>
    <row r="35" spans="1:26" x14ac:dyDescent="0.25">
      <c r="A35" s="9">
        <v>7115</v>
      </c>
      <c r="B35" s="13" t="s">
        <v>41</v>
      </c>
      <c r="C35" s="28">
        <v>139036826</v>
      </c>
      <c r="D35" s="28">
        <v>139036826</v>
      </c>
      <c r="E35" s="28">
        <v>0</v>
      </c>
      <c r="F35" s="28">
        <v>0</v>
      </c>
      <c r="G35" s="28">
        <v>0</v>
      </c>
      <c r="H35" s="28">
        <v>0</v>
      </c>
      <c r="I35" s="28">
        <v>0</v>
      </c>
      <c r="J35" s="28">
        <v>28909410</v>
      </c>
      <c r="K35" s="28"/>
      <c r="L35" s="28"/>
      <c r="M35" s="28">
        <v>77358243</v>
      </c>
      <c r="N35" s="28"/>
      <c r="O35" s="28">
        <v>0</v>
      </c>
      <c r="P35" s="28">
        <v>0</v>
      </c>
      <c r="Q35" s="28">
        <v>32769173</v>
      </c>
      <c r="R35" s="25">
        <v>0</v>
      </c>
      <c r="S35" s="25">
        <v>0</v>
      </c>
      <c r="T35" s="25">
        <f t="shared" si="0"/>
        <v>139036826</v>
      </c>
      <c r="U35" s="25">
        <v>0</v>
      </c>
      <c r="V35" s="20">
        <f t="shared" si="1"/>
        <v>0</v>
      </c>
      <c r="X35" s="20"/>
    </row>
    <row r="36" spans="1:26" ht="45" x14ac:dyDescent="0.25">
      <c r="A36" s="9">
        <v>2804</v>
      </c>
      <c r="B36" s="13" t="s">
        <v>42</v>
      </c>
      <c r="C36" s="25">
        <v>384495646</v>
      </c>
      <c r="D36" s="25">
        <v>384495646</v>
      </c>
      <c r="E36" s="25">
        <v>0</v>
      </c>
      <c r="F36" s="25">
        <v>0</v>
      </c>
      <c r="G36" s="25">
        <v>0</v>
      </c>
      <c r="H36" s="25">
        <v>0</v>
      </c>
      <c r="I36" s="25">
        <v>0</v>
      </c>
      <c r="J36" s="25"/>
      <c r="K36" s="25">
        <v>354495646</v>
      </c>
      <c r="L36" s="25">
        <v>0</v>
      </c>
      <c r="M36" s="25">
        <v>0</v>
      </c>
      <c r="N36" s="25">
        <v>0</v>
      </c>
      <c r="O36" s="25">
        <v>0</v>
      </c>
      <c r="P36" s="25">
        <v>0</v>
      </c>
      <c r="Q36" s="25">
        <v>30000000</v>
      </c>
      <c r="R36" s="25">
        <v>0</v>
      </c>
      <c r="S36" s="25">
        <v>0</v>
      </c>
      <c r="T36" s="25">
        <f t="shared" si="0"/>
        <v>384495646</v>
      </c>
      <c r="U36" s="25">
        <v>0</v>
      </c>
      <c r="V36" s="20">
        <f t="shared" si="1"/>
        <v>0</v>
      </c>
      <c r="X36" s="20"/>
    </row>
    <row r="37" spans="1:26" s="11" customFormat="1" ht="21" customHeight="1" x14ac:dyDescent="0.25">
      <c r="A37" s="9">
        <v>2805</v>
      </c>
      <c r="B37" s="10" t="s">
        <v>43</v>
      </c>
      <c r="C37" s="26">
        <f>SUM(C38:C41)</f>
        <v>192409008</v>
      </c>
      <c r="D37" s="26">
        <f>SUM(D38:D41)</f>
        <v>210063903</v>
      </c>
      <c r="E37" s="26">
        <f>SUM(E38:E41)</f>
        <v>0</v>
      </c>
      <c r="F37" s="26">
        <f>SUM(F38:F41)</f>
        <v>0</v>
      </c>
      <c r="G37" s="26">
        <f t="shared" ref="G37:S37" si="14">SUM(G38:G41)</f>
        <v>0</v>
      </c>
      <c r="H37" s="26">
        <f t="shared" si="14"/>
        <v>0</v>
      </c>
      <c r="I37" s="26">
        <f t="shared" si="14"/>
        <v>0</v>
      </c>
      <c r="J37" s="26">
        <f t="shared" si="14"/>
        <v>46547696</v>
      </c>
      <c r="K37" s="26">
        <f t="shared" si="14"/>
        <v>0</v>
      </c>
      <c r="L37" s="26">
        <f t="shared" si="14"/>
        <v>0</v>
      </c>
      <c r="M37" s="26">
        <f t="shared" si="14"/>
        <v>0</v>
      </c>
      <c r="N37" s="26">
        <f t="shared" si="14"/>
        <v>69821544</v>
      </c>
      <c r="O37" s="26">
        <f t="shared" si="14"/>
        <v>23273848</v>
      </c>
      <c r="P37" s="26">
        <f t="shared" si="14"/>
        <v>23273848</v>
      </c>
      <c r="Q37" s="26">
        <f t="shared" si="14"/>
        <v>47146967</v>
      </c>
      <c r="R37" s="26">
        <f t="shared" si="14"/>
        <v>0</v>
      </c>
      <c r="S37" s="26">
        <f t="shared" si="14"/>
        <v>0</v>
      </c>
      <c r="T37" s="26">
        <f t="shared" si="0"/>
        <v>210063903</v>
      </c>
      <c r="U37" s="26">
        <f>SUM(U38:U41)</f>
        <v>0</v>
      </c>
      <c r="V37" s="27">
        <f t="shared" si="1"/>
        <v>0</v>
      </c>
      <c r="X37" s="20"/>
    </row>
    <row r="38" spans="1:26" ht="45" x14ac:dyDescent="0.25">
      <c r="A38" s="9">
        <v>7257</v>
      </c>
      <c r="B38" s="13" t="s">
        <v>44</v>
      </c>
      <c r="C38" s="28">
        <v>192409008</v>
      </c>
      <c r="D38" s="28">
        <v>210063903</v>
      </c>
      <c r="E38" s="28">
        <v>0</v>
      </c>
      <c r="F38" s="28">
        <v>0</v>
      </c>
      <c r="G38" s="28">
        <v>0</v>
      </c>
      <c r="H38" s="28">
        <v>0</v>
      </c>
      <c r="I38" s="28">
        <v>0</v>
      </c>
      <c r="J38" s="28">
        <v>46547696</v>
      </c>
      <c r="K38" s="28">
        <v>0</v>
      </c>
      <c r="L38" s="28"/>
      <c r="M38" s="28"/>
      <c r="N38" s="28">
        <v>69821544</v>
      </c>
      <c r="O38" s="28">
        <v>23273848</v>
      </c>
      <c r="P38" s="28">
        <v>23273848</v>
      </c>
      <c r="Q38" s="28">
        <v>47146967</v>
      </c>
      <c r="R38" s="28">
        <v>0</v>
      </c>
      <c r="S38" s="25">
        <v>0</v>
      </c>
      <c r="T38" s="25">
        <f t="shared" si="0"/>
        <v>210063903</v>
      </c>
      <c r="U38" s="25">
        <v>0</v>
      </c>
      <c r="V38" s="20">
        <f t="shared" si="1"/>
        <v>0</v>
      </c>
      <c r="X38" s="20"/>
    </row>
    <row r="39" spans="1:26" ht="45" x14ac:dyDescent="0.25">
      <c r="A39" s="9">
        <v>2807</v>
      </c>
      <c r="B39" s="13" t="s">
        <v>45</v>
      </c>
      <c r="C39" s="25">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f t="shared" si="0"/>
        <v>0</v>
      </c>
      <c r="U39" s="25">
        <v>0</v>
      </c>
      <c r="V39" s="20">
        <f t="shared" si="1"/>
        <v>0</v>
      </c>
      <c r="X39" s="20"/>
    </row>
    <row r="40" spans="1:26" ht="30" x14ac:dyDescent="0.25">
      <c r="A40" s="9">
        <v>10159</v>
      </c>
      <c r="B40" s="13" t="s">
        <v>46</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8">
        <v>0</v>
      </c>
      <c r="T40" s="25">
        <f t="shared" si="0"/>
        <v>0</v>
      </c>
      <c r="U40" s="25">
        <v>0</v>
      </c>
      <c r="V40" s="20">
        <f t="shared" si="1"/>
        <v>0</v>
      </c>
      <c r="X40" s="20"/>
    </row>
    <row r="41" spans="1:26" ht="30" x14ac:dyDescent="0.25">
      <c r="A41" s="9">
        <v>2808</v>
      </c>
      <c r="B41" s="14" t="s">
        <v>47</v>
      </c>
      <c r="C41" s="25">
        <v>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f t="shared" si="0"/>
        <v>0</v>
      </c>
      <c r="U41" s="25">
        <v>0</v>
      </c>
      <c r="V41" s="20">
        <f t="shared" si="1"/>
        <v>0</v>
      </c>
      <c r="X41" s="20"/>
    </row>
    <row r="42" spans="1:26" x14ac:dyDescent="0.25">
      <c r="A42" s="9">
        <v>389</v>
      </c>
      <c r="B42" s="13" t="s">
        <v>48</v>
      </c>
      <c r="C42" s="25">
        <v>87082000</v>
      </c>
      <c r="D42" s="25">
        <v>110475902</v>
      </c>
      <c r="E42" s="25">
        <v>0</v>
      </c>
      <c r="F42" s="25">
        <v>8087000</v>
      </c>
      <c r="G42" s="25">
        <v>10187000</v>
      </c>
      <c r="H42" s="25">
        <v>9372850</v>
      </c>
      <c r="I42" s="25">
        <v>7241350</v>
      </c>
      <c r="J42" s="25">
        <v>8291350</v>
      </c>
      <c r="K42" s="25">
        <v>8322850</v>
      </c>
      <c r="L42" s="25">
        <v>9118600</v>
      </c>
      <c r="M42" s="25">
        <v>8441350</v>
      </c>
      <c r="N42" s="25">
        <v>9017768</v>
      </c>
      <c r="O42" s="25">
        <v>8459283</v>
      </c>
      <c r="P42" s="25">
        <v>8459283</v>
      </c>
      <c r="Q42" s="25">
        <v>8459284</v>
      </c>
      <c r="R42" s="25">
        <v>0</v>
      </c>
      <c r="S42" s="25">
        <v>0</v>
      </c>
      <c r="T42" s="25">
        <f t="shared" si="0"/>
        <v>103457968</v>
      </c>
      <c r="U42" s="25">
        <v>0</v>
      </c>
      <c r="V42" s="20">
        <f t="shared" si="1"/>
        <v>7017934</v>
      </c>
      <c r="X42" s="20"/>
    </row>
    <row r="43" spans="1:26" x14ac:dyDescent="0.25">
      <c r="A43" s="9">
        <v>390</v>
      </c>
      <c r="B43" s="13" t="s">
        <v>49</v>
      </c>
      <c r="C43" s="25">
        <v>173974635</v>
      </c>
      <c r="D43" s="25">
        <v>190618992</v>
      </c>
      <c r="E43" s="25">
        <v>0</v>
      </c>
      <c r="F43" s="25">
        <v>7785507</v>
      </c>
      <c r="G43" s="25">
        <v>9118700</v>
      </c>
      <c r="H43" s="25">
        <v>12639349</v>
      </c>
      <c r="I43" s="25">
        <v>19552423</v>
      </c>
      <c r="J43" s="25">
        <v>73311121</v>
      </c>
      <c r="K43" s="25">
        <v>4813889</v>
      </c>
      <c r="L43" s="25">
        <v>6916611</v>
      </c>
      <c r="M43" s="25">
        <v>7078989</v>
      </c>
      <c r="N43" s="25">
        <v>22284533</v>
      </c>
      <c r="O43" s="25">
        <v>7674216</v>
      </c>
      <c r="P43" s="25">
        <v>10221793</v>
      </c>
      <c r="Q43" s="25">
        <v>9221861</v>
      </c>
      <c r="R43" s="25">
        <v>0</v>
      </c>
      <c r="S43" s="25">
        <v>0</v>
      </c>
      <c r="T43" s="25">
        <f t="shared" si="0"/>
        <v>190618992</v>
      </c>
      <c r="U43" s="25">
        <v>0</v>
      </c>
      <c r="V43" s="20">
        <f t="shared" si="1"/>
        <v>0</v>
      </c>
      <c r="X43" s="20"/>
    </row>
    <row r="44" spans="1:26" x14ac:dyDescent="0.25">
      <c r="A44" s="9">
        <v>391</v>
      </c>
      <c r="B44" s="13" t="s">
        <v>50</v>
      </c>
      <c r="C44" s="25">
        <v>14870124</v>
      </c>
      <c r="D44" s="25">
        <v>22298635</v>
      </c>
      <c r="E44" s="25">
        <v>0</v>
      </c>
      <c r="F44" s="25">
        <v>1372186</v>
      </c>
      <c r="G44" s="25">
        <v>2019385</v>
      </c>
      <c r="H44" s="25">
        <v>1123154</v>
      </c>
      <c r="I44" s="25">
        <v>3192845</v>
      </c>
      <c r="J44" s="25">
        <v>2508266</v>
      </c>
      <c r="K44" s="25">
        <v>4654288</v>
      </c>
      <c r="L44" s="25">
        <v>2630580</v>
      </c>
      <c r="M44" s="25">
        <v>3630877</v>
      </c>
      <c r="N44" s="25">
        <v>1167054</v>
      </c>
      <c r="O44" s="25">
        <v>0</v>
      </c>
      <c r="P44" s="25">
        <v>0</v>
      </c>
      <c r="Q44" s="25">
        <v>0</v>
      </c>
      <c r="R44" s="25">
        <v>0</v>
      </c>
      <c r="S44" s="25">
        <v>0</v>
      </c>
      <c r="T44" s="25">
        <f t="shared" si="0"/>
        <v>22298635</v>
      </c>
      <c r="U44" s="25">
        <v>0</v>
      </c>
      <c r="V44" s="20">
        <f t="shared" si="1"/>
        <v>0</v>
      </c>
      <c r="X44" s="20"/>
    </row>
    <row r="45" spans="1:26" x14ac:dyDescent="0.25">
      <c r="A45" s="9">
        <v>392</v>
      </c>
      <c r="B45" s="13" t="s">
        <v>51</v>
      </c>
      <c r="C45" s="25"/>
      <c r="D45" s="25"/>
      <c r="E45" s="25">
        <v>0</v>
      </c>
      <c r="F45" s="25"/>
      <c r="G45" s="25"/>
      <c r="H45" s="25"/>
      <c r="I45" s="25"/>
      <c r="J45" s="25"/>
      <c r="K45" s="25"/>
      <c r="L45" s="25"/>
      <c r="M45" s="25"/>
      <c r="N45" s="25"/>
      <c r="O45" s="25">
        <v>0</v>
      </c>
      <c r="P45" s="25">
        <v>0</v>
      </c>
      <c r="Q45" s="25">
        <v>0</v>
      </c>
      <c r="R45" s="25">
        <v>0</v>
      </c>
      <c r="S45" s="25">
        <v>0</v>
      </c>
      <c r="T45" s="25">
        <f t="shared" si="0"/>
        <v>0</v>
      </c>
      <c r="U45" s="25">
        <v>0</v>
      </c>
      <c r="V45" s="20">
        <f t="shared" si="1"/>
        <v>0</v>
      </c>
      <c r="X45" s="20"/>
      <c r="Y45" s="20"/>
      <c r="Z45" s="20"/>
    </row>
    <row r="46" spans="1:26" s="11" customFormat="1" x14ac:dyDescent="0.25">
      <c r="A46" s="9">
        <v>393</v>
      </c>
      <c r="B46" s="10" t="s">
        <v>52</v>
      </c>
      <c r="C46" s="26">
        <f>C9+C45+C44+C43+C8</f>
        <v>9628347235</v>
      </c>
      <c r="D46" s="26">
        <f>D9+D45+D44+D43</f>
        <v>12001243485</v>
      </c>
      <c r="E46" s="26">
        <f t="shared" ref="E46:N46" si="15">E9+E45+E44+E43</f>
        <v>0</v>
      </c>
      <c r="F46" s="26">
        <f>F9+F45+F44+F43+F8</f>
        <v>839769464</v>
      </c>
      <c r="G46" s="26">
        <f t="shared" si="15"/>
        <v>436972127</v>
      </c>
      <c r="H46" s="26">
        <f t="shared" si="15"/>
        <v>579518687</v>
      </c>
      <c r="I46" s="26">
        <f t="shared" si="15"/>
        <v>438288387</v>
      </c>
      <c r="J46" s="26">
        <f t="shared" si="15"/>
        <v>1068747697</v>
      </c>
      <c r="K46" s="26">
        <f t="shared" si="15"/>
        <v>1522417748</v>
      </c>
      <c r="L46" s="26">
        <f t="shared" si="15"/>
        <v>602475391</v>
      </c>
      <c r="M46" s="26">
        <f t="shared" si="15"/>
        <v>665872304</v>
      </c>
      <c r="N46" s="26">
        <f t="shared" si="15"/>
        <v>929656312</v>
      </c>
      <c r="O46" s="26">
        <f t="shared" ref="O46:S46" si="16">O9+O45+O44+O43+O8</f>
        <v>502022878</v>
      </c>
      <c r="P46" s="26">
        <f t="shared" si="16"/>
        <v>544672241</v>
      </c>
      <c r="Q46" s="26">
        <f t="shared" si="16"/>
        <v>732960151</v>
      </c>
      <c r="R46" s="26">
        <f t="shared" si="16"/>
        <v>0</v>
      </c>
      <c r="S46" s="26">
        <f t="shared" si="16"/>
        <v>0</v>
      </c>
      <c r="T46" s="26">
        <f t="shared" si="0"/>
        <v>8863373387</v>
      </c>
      <c r="U46" s="26">
        <f>U9+U45+U44+U43</f>
        <v>0</v>
      </c>
      <c r="V46" s="27">
        <f t="shared" si="1"/>
        <v>3137870098</v>
      </c>
      <c r="X46" s="20"/>
    </row>
    <row r="47" spans="1:26" s="7" customFormat="1" x14ac:dyDescent="0.25">
      <c r="A47" s="15"/>
      <c r="B47" s="16"/>
      <c r="C47" s="29"/>
      <c r="D47" s="29"/>
      <c r="E47" s="29"/>
      <c r="F47" s="29"/>
      <c r="G47" s="29"/>
      <c r="H47" s="29"/>
      <c r="I47" s="29"/>
      <c r="J47" s="29"/>
      <c r="K47" s="29"/>
      <c r="L47" s="29"/>
      <c r="M47" s="29"/>
      <c r="N47" s="29"/>
      <c r="O47" s="29"/>
      <c r="P47" s="29"/>
      <c r="Q47" s="29"/>
      <c r="R47" s="29"/>
      <c r="S47" s="29"/>
      <c r="T47" s="29"/>
      <c r="U47" s="29"/>
      <c r="V47" s="30"/>
      <c r="X47" s="20"/>
    </row>
    <row r="48" spans="1:26" x14ac:dyDescent="0.25">
      <c r="A48" s="9"/>
      <c r="B48" s="14"/>
      <c r="C48" s="28"/>
      <c r="D48" s="28"/>
      <c r="E48" s="28"/>
      <c r="F48" s="28"/>
      <c r="G48" s="28"/>
      <c r="H48" s="28"/>
      <c r="I48" s="28"/>
      <c r="J48" s="28"/>
      <c r="K48" s="28"/>
      <c r="L48" s="28"/>
      <c r="M48" s="28"/>
      <c r="N48" s="28"/>
      <c r="O48" s="28"/>
      <c r="P48" s="28"/>
      <c r="Q48" s="28"/>
      <c r="R48" s="28"/>
      <c r="S48" s="28"/>
      <c r="T48" s="28"/>
      <c r="U48" s="28"/>
      <c r="X48" s="20"/>
    </row>
    <row r="49" spans="1:26" ht="42" x14ac:dyDescent="0.25">
      <c r="A49" s="12" t="s">
        <v>0</v>
      </c>
      <c r="B49" s="12" t="s">
        <v>1</v>
      </c>
      <c r="C49" s="31" t="s">
        <v>2</v>
      </c>
      <c r="D49" s="31" t="s">
        <v>54</v>
      </c>
      <c r="E49" s="31" t="s">
        <v>4</v>
      </c>
      <c r="F49" s="23" t="s">
        <v>5</v>
      </c>
      <c r="G49" s="23" t="s">
        <v>6</v>
      </c>
      <c r="H49" s="23" t="s">
        <v>7</v>
      </c>
      <c r="I49" s="23" t="s">
        <v>8</v>
      </c>
      <c r="J49" s="23" t="s">
        <v>9</v>
      </c>
      <c r="K49" s="23" t="s">
        <v>10</v>
      </c>
      <c r="L49" s="23" t="s">
        <v>11</v>
      </c>
      <c r="M49" s="23" t="s">
        <v>12</v>
      </c>
      <c r="N49" s="23" t="s">
        <v>13</v>
      </c>
      <c r="O49" s="23" t="s">
        <v>91</v>
      </c>
      <c r="P49" s="23" t="s">
        <v>92</v>
      </c>
      <c r="Q49" s="23" t="s">
        <v>93</v>
      </c>
      <c r="R49" s="31" t="s">
        <v>96</v>
      </c>
      <c r="S49" s="31" t="s">
        <v>97</v>
      </c>
      <c r="T49" s="31" t="s">
        <v>95</v>
      </c>
      <c r="U49" s="31" t="s">
        <v>55</v>
      </c>
      <c r="V49" s="32" t="s">
        <v>56</v>
      </c>
      <c r="W49" s="5"/>
      <c r="X49" s="20"/>
    </row>
    <row r="50" spans="1:26" s="11" customFormat="1" x14ac:dyDescent="0.25">
      <c r="A50" s="9">
        <v>394</v>
      </c>
      <c r="B50" s="10" t="s">
        <v>57</v>
      </c>
      <c r="C50" s="26">
        <f>C51+C59+C66</f>
        <v>7807684308</v>
      </c>
      <c r="D50" s="26">
        <f>D51+D59+D66</f>
        <v>7189738245</v>
      </c>
      <c r="E50" s="26">
        <f>E51+E59+E66</f>
        <v>7189738245</v>
      </c>
      <c r="F50" s="26">
        <f t="shared" ref="F50:Q50" si="17">F51+F59+F66</f>
        <v>460662717</v>
      </c>
      <c r="G50" s="26">
        <f t="shared" si="17"/>
        <v>477683598</v>
      </c>
      <c r="H50" s="26">
        <f t="shared" si="17"/>
        <v>536180033</v>
      </c>
      <c r="I50" s="26">
        <f t="shared" si="17"/>
        <v>540020311</v>
      </c>
      <c r="J50" s="26">
        <f t="shared" si="17"/>
        <v>488904065</v>
      </c>
      <c r="K50" s="26">
        <f t="shared" si="17"/>
        <v>936034763</v>
      </c>
      <c r="L50" s="26">
        <f t="shared" si="17"/>
        <v>582632865</v>
      </c>
      <c r="M50" s="26">
        <f t="shared" si="17"/>
        <v>627196125</v>
      </c>
      <c r="N50" s="26">
        <f t="shared" si="17"/>
        <v>581246301</v>
      </c>
      <c r="O50" s="26">
        <f t="shared" si="17"/>
        <v>565393408</v>
      </c>
      <c r="P50" s="26">
        <f t="shared" si="17"/>
        <v>604086390</v>
      </c>
      <c r="Q50" s="26">
        <f t="shared" si="17"/>
        <v>771475608</v>
      </c>
      <c r="R50" s="26">
        <f>R51+R59+R66</f>
        <v>0</v>
      </c>
      <c r="S50" s="26">
        <f t="shared" ref="S50" si="18">S51+S59+S66</f>
        <v>0</v>
      </c>
      <c r="T50" s="26">
        <f t="shared" ref="T50:T75" si="19">SUM(F50:Q50)</f>
        <v>7171516184</v>
      </c>
      <c r="U50" s="26">
        <f>U51+U59+U66</f>
        <v>0</v>
      </c>
      <c r="V50" s="27">
        <f t="shared" ref="V50:V76" si="20">+D50-E50</f>
        <v>0</v>
      </c>
      <c r="X50" s="20"/>
    </row>
    <row r="51" spans="1:26" s="11" customFormat="1" x14ac:dyDescent="0.25">
      <c r="A51" s="9">
        <v>2809</v>
      </c>
      <c r="B51" s="10" t="s">
        <v>58</v>
      </c>
      <c r="C51" s="26">
        <f>C52+C58</f>
        <v>6428054042</v>
      </c>
      <c r="D51" s="26">
        <f t="shared" ref="D51:S51" si="21">D52+D58</f>
        <v>5847438556</v>
      </c>
      <c r="E51" s="26">
        <f t="shared" si="21"/>
        <v>5847438556</v>
      </c>
      <c r="F51" s="26">
        <f t="shared" si="21"/>
        <v>425001960</v>
      </c>
      <c r="G51" s="26">
        <f t="shared" si="21"/>
        <v>390287085</v>
      </c>
      <c r="H51" s="26">
        <f t="shared" si="21"/>
        <v>380082191</v>
      </c>
      <c r="I51" s="26">
        <f t="shared" si="21"/>
        <v>407115212</v>
      </c>
      <c r="J51" s="26">
        <f t="shared" si="21"/>
        <v>391704500</v>
      </c>
      <c r="K51" s="26">
        <f t="shared" si="21"/>
        <v>800868155</v>
      </c>
      <c r="L51" s="26">
        <f t="shared" si="21"/>
        <v>463740460</v>
      </c>
      <c r="M51" s="26">
        <f t="shared" si="21"/>
        <v>516054591</v>
      </c>
      <c r="N51" s="26">
        <f t="shared" si="21"/>
        <v>483926479</v>
      </c>
      <c r="O51" s="26">
        <f t="shared" si="21"/>
        <v>450349672</v>
      </c>
      <c r="P51" s="26">
        <f t="shared" si="21"/>
        <v>493056556</v>
      </c>
      <c r="Q51" s="26">
        <f t="shared" si="21"/>
        <v>627029634</v>
      </c>
      <c r="R51" s="26">
        <f t="shared" si="21"/>
        <v>0</v>
      </c>
      <c r="S51" s="26">
        <f t="shared" si="21"/>
        <v>0</v>
      </c>
      <c r="T51" s="26">
        <f t="shared" si="19"/>
        <v>5829216495</v>
      </c>
      <c r="U51" s="26">
        <f>U52+U58</f>
        <v>0</v>
      </c>
      <c r="V51" s="27">
        <f t="shared" si="20"/>
        <v>0</v>
      </c>
      <c r="X51" s="20"/>
    </row>
    <row r="52" spans="1:26" s="11" customFormat="1" x14ac:dyDescent="0.25">
      <c r="A52" s="9">
        <v>395</v>
      </c>
      <c r="B52" s="10" t="s">
        <v>59</v>
      </c>
      <c r="C52" s="26">
        <f>C53+C57</f>
        <v>5167876173</v>
      </c>
      <c r="D52" s="26">
        <f t="shared" ref="D52:S52" si="22">D53+D57</f>
        <v>4587260687</v>
      </c>
      <c r="E52" s="26">
        <f t="shared" si="22"/>
        <v>4587260687</v>
      </c>
      <c r="F52" s="26">
        <f t="shared" si="22"/>
        <v>408873400</v>
      </c>
      <c r="G52" s="26">
        <f t="shared" si="22"/>
        <v>308670086</v>
      </c>
      <c r="H52" s="26">
        <f t="shared" si="22"/>
        <v>300449955</v>
      </c>
      <c r="I52" s="26">
        <f t="shared" si="22"/>
        <v>306063128</v>
      </c>
      <c r="J52" s="26">
        <f t="shared" si="22"/>
        <v>306874062</v>
      </c>
      <c r="K52" s="26">
        <f t="shared" si="22"/>
        <v>658258747</v>
      </c>
      <c r="L52" s="26">
        <f t="shared" si="22"/>
        <v>396369441</v>
      </c>
      <c r="M52" s="26">
        <f t="shared" si="22"/>
        <v>355754504</v>
      </c>
      <c r="N52" s="26">
        <f t="shared" si="22"/>
        <v>369977432</v>
      </c>
      <c r="O52" s="26">
        <f t="shared" si="22"/>
        <v>336728448</v>
      </c>
      <c r="P52" s="26">
        <f t="shared" si="22"/>
        <v>361077793</v>
      </c>
      <c r="Q52" s="26">
        <f t="shared" si="22"/>
        <v>459941630</v>
      </c>
      <c r="R52" s="26">
        <f t="shared" si="22"/>
        <v>0</v>
      </c>
      <c r="S52" s="26">
        <f t="shared" si="22"/>
        <v>0</v>
      </c>
      <c r="T52" s="26">
        <f t="shared" si="19"/>
        <v>4569038626</v>
      </c>
      <c r="U52" s="26">
        <f>U53+U57</f>
        <v>0</v>
      </c>
      <c r="V52" s="27">
        <f t="shared" si="20"/>
        <v>0</v>
      </c>
      <c r="X52" s="20"/>
    </row>
    <row r="53" spans="1:26" s="11" customFormat="1" ht="30" x14ac:dyDescent="0.25">
      <c r="A53" s="9">
        <v>2810</v>
      </c>
      <c r="B53" s="10" t="s">
        <v>60</v>
      </c>
      <c r="C53" s="26">
        <f>SUM(C54:C56)</f>
        <v>3677687117</v>
      </c>
      <c r="D53" s="26">
        <f t="shared" ref="D53:S53" si="23">SUM(D54:D56)</f>
        <v>3480597427</v>
      </c>
      <c r="E53" s="26">
        <f t="shared" si="23"/>
        <v>3480597427</v>
      </c>
      <c r="F53" s="26">
        <f t="shared" si="23"/>
        <v>272931377</v>
      </c>
      <c r="G53" s="26">
        <f t="shared" si="23"/>
        <v>228915696</v>
      </c>
      <c r="H53" s="26">
        <f t="shared" si="23"/>
        <v>229492768</v>
      </c>
      <c r="I53" s="26">
        <f t="shared" si="23"/>
        <v>231551651</v>
      </c>
      <c r="J53" s="26">
        <f t="shared" si="23"/>
        <v>230012767</v>
      </c>
      <c r="K53" s="26">
        <f t="shared" si="23"/>
        <v>514035237</v>
      </c>
      <c r="L53" s="26">
        <f t="shared" si="23"/>
        <v>285850215</v>
      </c>
      <c r="M53" s="26">
        <f t="shared" si="23"/>
        <v>269509638</v>
      </c>
      <c r="N53" s="26">
        <f t="shared" si="23"/>
        <v>276130564</v>
      </c>
      <c r="O53" s="26">
        <f t="shared" si="23"/>
        <v>240508529</v>
      </c>
      <c r="P53" s="26">
        <f t="shared" si="23"/>
        <v>245862569</v>
      </c>
      <c r="Q53" s="26">
        <f t="shared" si="23"/>
        <v>437574355</v>
      </c>
      <c r="R53" s="26">
        <f t="shared" si="23"/>
        <v>0</v>
      </c>
      <c r="S53" s="26">
        <f t="shared" si="23"/>
        <v>0</v>
      </c>
      <c r="T53" s="26">
        <f t="shared" si="19"/>
        <v>3462375366</v>
      </c>
      <c r="U53" s="26">
        <f>SUM(U54:U56)</f>
        <v>0</v>
      </c>
      <c r="V53" s="27">
        <f t="shared" si="20"/>
        <v>0</v>
      </c>
      <c r="X53" s="20"/>
    </row>
    <row r="54" spans="1:26" x14ac:dyDescent="0.25">
      <c r="A54" s="9">
        <v>906</v>
      </c>
      <c r="B54" s="13" t="s">
        <v>61</v>
      </c>
      <c r="C54" s="25">
        <v>2750936945</v>
      </c>
      <c r="D54" s="25">
        <v>2670039823</v>
      </c>
      <c r="E54" s="25">
        <v>2670039823</v>
      </c>
      <c r="F54" s="25">
        <v>190830669</v>
      </c>
      <c r="G54" s="25">
        <v>199011644</v>
      </c>
      <c r="H54" s="25">
        <v>203459050</v>
      </c>
      <c r="I54" s="25">
        <v>204359300</v>
      </c>
      <c r="J54" s="25">
        <v>194920207</v>
      </c>
      <c r="K54" s="25">
        <v>371064682</v>
      </c>
      <c r="L54" s="25">
        <v>222553949</v>
      </c>
      <c r="M54" s="25">
        <v>229960908</v>
      </c>
      <c r="N54" s="25">
        <v>224645620</v>
      </c>
      <c r="O54" s="25">
        <v>209767619</v>
      </c>
      <c r="P54" s="25">
        <v>213186233</v>
      </c>
      <c r="Q54" s="25">
        <v>206279942</v>
      </c>
      <c r="R54" s="25">
        <f>+R38</f>
        <v>0</v>
      </c>
      <c r="S54" s="25">
        <v>0</v>
      </c>
      <c r="T54" s="25">
        <f t="shared" si="19"/>
        <v>2670039823</v>
      </c>
      <c r="U54" s="25">
        <v>0</v>
      </c>
      <c r="V54" s="20">
        <f t="shared" si="20"/>
        <v>0</v>
      </c>
      <c r="X54" s="20"/>
    </row>
    <row r="55" spans="1:26" ht="30" x14ac:dyDescent="0.25">
      <c r="A55" s="9">
        <v>907</v>
      </c>
      <c r="B55" s="13" t="s">
        <v>62</v>
      </c>
      <c r="C55" s="25">
        <v>215121747</v>
      </c>
      <c r="D55" s="25">
        <v>208415422</v>
      </c>
      <c r="E55" s="25">
        <v>208415422</v>
      </c>
      <c r="F55" s="25">
        <v>16766596</v>
      </c>
      <c r="G55" s="25">
        <v>15302790</v>
      </c>
      <c r="H55" s="25">
        <v>13849618</v>
      </c>
      <c r="I55" s="25">
        <v>15099008</v>
      </c>
      <c r="J55" s="25">
        <v>17033540</v>
      </c>
      <c r="K55" s="25">
        <v>29134284</v>
      </c>
      <c r="L55" s="25">
        <v>20287904</v>
      </c>
      <c r="M55" s="25">
        <v>19688206</v>
      </c>
      <c r="N55" s="25">
        <v>18246554</v>
      </c>
      <c r="O55" s="25">
        <v>11951985</v>
      </c>
      <c r="P55" s="25">
        <v>16017746</v>
      </c>
      <c r="Q55" s="25">
        <v>15037191</v>
      </c>
      <c r="R55" s="25">
        <v>0</v>
      </c>
      <c r="S55" s="25">
        <v>0</v>
      </c>
      <c r="T55" s="25">
        <f t="shared" si="19"/>
        <v>208415422</v>
      </c>
      <c r="U55" s="25">
        <v>0</v>
      </c>
      <c r="V55" s="20">
        <f t="shared" si="20"/>
        <v>0</v>
      </c>
      <c r="X55" s="20"/>
      <c r="Z55" s="39"/>
    </row>
    <row r="56" spans="1:26" ht="30" x14ac:dyDescent="0.25">
      <c r="A56" s="9">
        <v>908</v>
      </c>
      <c r="B56" s="13" t="s">
        <v>63</v>
      </c>
      <c r="C56" s="25">
        <v>711628425</v>
      </c>
      <c r="D56" s="25">
        <v>602142182</v>
      </c>
      <c r="E56" s="25">
        <v>602142182</v>
      </c>
      <c r="F56" s="25">
        <v>65334112</v>
      </c>
      <c r="G56" s="25">
        <v>14601262</v>
      </c>
      <c r="H56" s="25">
        <v>12184100</v>
      </c>
      <c r="I56" s="25">
        <v>12093343</v>
      </c>
      <c r="J56" s="25">
        <v>18059020</v>
      </c>
      <c r="K56" s="25">
        <v>113836271</v>
      </c>
      <c r="L56" s="25">
        <v>43008362</v>
      </c>
      <c r="M56" s="25">
        <v>19860524</v>
      </c>
      <c r="N56" s="25">
        <v>33238390</v>
      </c>
      <c r="O56" s="25">
        <v>18788925</v>
      </c>
      <c r="P56" s="25">
        <v>16658590</v>
      </c>
      <c r="Q56" s="25">
        <v>216257222</v>
      </c>
      <c r="R56" s="25">
        <v>0</v>
      </c>
      <c r="S56" s="25">
        <v>0</v>
      </c>
      <c r="T56" s="25">
        <f t="shared" si="19"/>
        <v>583920121</v>
      </c>
      <c r="U56" s="25">
        <v>0</v>
      </c>
      <c r="V56" s="20">
        <f t="shared" si="20"/>
        <v>0</v>
      </c>
      <c r="X56" s="20"/>
    </row>
    <row r="57" spans="1:26" ht="30" x14ac:dyDescent="0.25">
      <c r="A57" s="9">
        <v>909</v>
      </c>
      <c r="B57" s="13" t="s">
        <v>64</v>
      </c>
      <c r="C57" s="25">
        <v>1490189056</v>
      </c>
      <c r="D57" s="25">
        <v>1106663260</v>
      </c>
      <c r="E57" s="25">
        <v>1106663260</v>
      </c>
      <c r="F57" s="25">
        <v>135942023</v>
      </c>
      <c r="G57" s="25">
        <v>79754390</v>
      </c>
      <c r="H57" s="25">
        <v>70957187</v>
      </c>
      <c r="I57" s="25">
        <v>74511477</v>
      </c>
      <c r="J57" s="25">
        <v>76861295</v>
      </c>
      <c r="K57" s="25">
        <v>144223510</v>
      </c>
      <c r="L57" s="25">
        <v>110519226</v>
      </c>
      <c r="M57" s="25">
        <v>86244866</v>
      </c>
      <c r="N57" s="25">
        <v>93846868</v>
      </c>
      <c r="O57" s="25">
        <v>96219919</v>
      </c>
      <c r="P57" s="25">
        <v>115215224</v>
      </c>
      <c r="Q57" s="25">
        <v>22367275</v>
      </c>
      <c r="R57" s="25">
        <v>0</v>
      </c>
      <c r="S57" s="25">
        <v>0</v>
      </c>
      <c r="T57" s="25">
        <f t="shared" si="19"/>
        <v>1106663260</v>
      </c>
      <c r="U57" s="25">
        <v>0</v>
      </c>
      <c r="V57" s="20">
        <f t="shared" si="20"/>
        <v>0</v>
      </c>
      <c r="X57" s="20"/>
    </row>
    <row r="58" spans="1:26" x14ac:dyDescent="0.25">
      <c r="A58" s="9">
        <v>396</v>
      </c>
      <c r="B58" s="13" t="s">
        <v>65</v>
      </c>
      <c r="C58" s="25">
        <v>1260177869</v>
      </c>
      <c r="D58" s="25">
        <v>1260177869</v>
      </c>
      <c r="E58" s="25">
        <v>1260177869</v>
      </c>
      <c r="F58" s="25">
        <v>16128560</v>
      </c>
      <c r="G58" s="25">
        <v>81616999</v>
      </c>
      <c r="H58" s="25">
        <v>79632236</v>
      </c>
      <c r="I58" s="25">
        <v>101052084</v>
      </c>
      <c r="J58" s="25">
        <v>84830438</v>
      </c>
      <c r="K58" s="25">
        <v>142609408</v>
      </c>
      <c r="L58" s="25">
        <v>67371019</v>
      </c>
      <c r="M58" s="25">
        <v>160300087</v>
      </c>
      <c r="N58" s="25">
        <v>113949047</v>
      </c>
      <c r="O58" s="25">
        <v>113621224</v>
      </c>
      <c r="P58" s="25">
        <v>131978763</v>
      </c>
      <c r="Q58" s="25">
        <v>167088004</v>
      </c>
      <c r="R58" s="25">
        <v>0</v>
      </c>
      <c r="S58" s="25">
        <v>0</v>
      </c>
      <c r="T58" s="25">
        <f t="shared" si="19"/>
        <v>1260177869</v>
      </c>
      <c r="U58" s="25">
        <v>0</v>
      </c>
      <c r="V58" s="20">
        <f t="shared" si="20"/>
        <v>0</v>
      </c>
      <c r="X58" s="20"/>
    </row>
    <row r="59" spans="1:26" s="11" customFormat="1" x14ac:dyDescent="0.25">
      <c r="A59" s="9">
        <v>397</v>
      </c>
      <c r="B59" s="10" t="s">
        <v>66</v>
      </c>
      <c r="C59" s="26">
        <f>SUM(C60:C65)</f>
        <v>1379630266</v>
      </c>
      <c r="D59" s="26">
        <f t="shared" ref="D59:S59" si="24">SUM(D60:D65)</f>
        <v>1342299689</v>
      </c>
      <c r="E59" s="26">
        <f>SUM(E60:E65)</f>
        <v>1342299689</v>
      </c>
      <c r="F59" s="26">
        <f t="shared" si="24"/>
        <v>35660757</v>
      </c>
      <c r="G59" s="26">
        <f t="shared" si="24"/>
        <v>87396513</v>
      </c>
      <c r="H59" s="26">
        <f t="shared" si="24"/>
        <v>156097842</v>
      </c>
      <c r="I59" s="26">
        <f t="shared" si="24"/>
        <v>132905099</v>
      </c>
      <c r="J59" s="26">
        <f t="shared" si="24"/>
        <v>97199565</v>
      </c>
      <c r="K59" s="26">
        <f t="shared" si="24"/>
        <v>135166608</v>
      </c>
      <c r="L59" s="26">
        <f t="shared" si="24"/>
        <v>118892405</v>
      </c>
      <c r="M59" s="26">
        <f t="shared" si="24"/>
        <v>111141534</v>
      </c>
      <c r="N59" s="26">
        <f t="shared" si="24"/>
        <v>97319822</v>
      </c>
      <c r="O59" s="26">
        <f t="shared" si="24"/>
        <v>115043736</v>
      </c>
      <c r="P59" s="26">
        <f t="shared" si="24"/>
        <v>111029834</v>
      </c>
      <c r="Q59" s="26">
        <f t="shared" si="24"/>
        <v>144445974</v>
      </c>
      <c r="R59" s="26">
        <f t="shared" si="24"/>
        <v>0</v>
      </c>
      <c r="S59" s="26">
        <f t="shared" si="24"/>
        <v>0</v>
      </c>
      <c r="T59" s="26">
        <f t="shared" si="19"/>
        <v>1342299689</v>
      </c>
      <c r="U59" s="26">
        <f>SUM(U60:U65)</f>
        <v>0</v>
      </c>
      <c r="V59" s="27">
        <f t="shared" si="20"/>
        <v>0</v>
      </c>
      <c r="X59" s="20"/>
    </row>
    <row r="60" spans="1:26" x14ac:dyDescent="0.25">
      <c r="A60" s="9">
        <v>2811</v>
      </c>
      <c r="B60" s="13" t="s">
        <v>67</v>
      </c>
      <c r="C60" s="25">
        <v>195828598</v>
      </c>
      <c r="D60" s="25">
        <v>195828598</v>
      </c>
      <c r="E60" s="25">
        <v>195828598</v>
      </c>
      <c r="F60" s="25">
        <v>9537782</v>
      </c>
      <c r="G60" s="25">
        <v>15626990</v>
      </c>
      <c r="H60" s="25">
        <v>15708164</v>
      </c>
      <c r="I60" s="25">
        <v>16095109</v>
      </c>
      <c r="J60" s="25">
        <v>14605846</v>
      </c>
      <c r="K60" s="25">
        <v>31616338</v>
      </c>
      <c r="L60" s="25">
        <v>19148477</v>
      </c>
      <c r="M60" s="25">
        <v>14296353</v>
      </c>
      <c r="N60" s="25">
        <v>13396511</v>
      </c>
      <c r="O60" s="25">
        <v>15827999</v>
      </c>
      <c r="P60" s="25">
        <v>13624122</v>
      </c>
      <c r="Q60" s="25">
        <v>16344907</v>
      </c>
      <c r="R60" s="25">
        <v>0</v>
      </c>
      <c r="S60" s="25">
        <v>0</v>
      </c>
      <c r="T60" s="25">
        <f t="shared" si="19"/>
        <v>195828598</v>
      </c>
      <c r="U60" s="25">
        <v>0</v>
      </c>
      <c r="V60" s="20">
        <f t="shared" si="20"/>
        <v>0</v>
      </c>
      <c r="X60" s="20"/>
    </row>
    <row r="61" spans="1:26" ht="30" x14ac:dyDescent="0.25">
      <c r="A61" s="9">
        <v>2812</v>
      </c>
      <c r="B61" s="13" t="s">
        <v>68</v>
      </c>
      <c r="C61" s="25">
        <v>587913761</v>
      </c>
      <c r="D61" s="25">
        <v>587913761</v>
      </c>
      <c r="E61" s="25">
        <v>587913761</v>
      </c>
      <c r="F61" s="25">
        <v>13330289</v>
      </c>
      <c r="G61" s="25">
        <v>45086189</v>
      </c>
      <c r="H61" s="25">
        <v>36596802</v>
      </c>
      <c r="I61" s="25">
        <v>54343535</v>
      </c>
      <c r="J61" s="25">
        <v>34166669</v>
      </c>
      <c r="K61" s="25">
        <v>61395423</v>
      </c>
      <c r="L61" s="25">
        <v>50792526</v>
      </c>
      <c r="M61" s="25">
        <v>46934508</v>
      </c>
      <c r="N61" s="25">
        <v>54618050</v>
      </c>
      <c r="O61" s="25">
        <v>68017566</v>
      </c>
      <c r="P61" s="25">
        <v>67371730</v>
      </c>
      <c r="Q61" s="25">
        <v>55260474</v>
      </c>
      <c r="R61" s="25">
        <v>0</v>
      </c>
      <c r="S61" s="25">
        <v>0</v>
      </c>
      <c r="T61" s="25">
        <f t="shared" si="19"/>
        <v>587913761</v>
      </c>
      <c r="U61" s="25">
        <v>0</v>
      </c>
      <c r="V61" s="20">
        <f t="shared" si="20"/>
        <v>0</v>
      </c>
      <c r="X61" s="20"/>
    </row>
    <row r="62" spans="1:26" x14ac:dyDescent="0.25">
      <c r="A62" s="9">
        <v>2813</v>
      </c>
      <c r="B62" s="13" t="s">
        <v>69</v>
      </c>
      <c r="C62" s="25">
        <v>467819799</v>
      </c>
      <c r="D62" s="25">
        <v>430489223</v>
      </c>
      <c r="E62" s="25">
        <v>430489223</v>
      </c>
      <c r="F62" s="25">
        <v>3971129</v>
      </c>
      <c r="G62" s="25">
        <v>18004823</v>
      </c>
      <c r="H62" s="25">
        <v>80576585</v>
      </c>
      <c r="I62" s="25">
        <v>52703830</v>
      </c>
      <c r="J62" s="25">
        <v>38734520</v>
      </c>
      <c r="K62" s="25">
        <v>28115447</v>
      </c>
      <c r="L62" s="25">
        <v>38640153</v>
      </c>
      <c r="M62" s="25">
        <v>43519519</v>
      </c>
      <c r="N62" s="25">
        <v>19952515</v>
      </c>
      <c r="O62" s="25">
        <v>22941644</v>
      </c>
      <c r="P62" s="25">
        <v>25650682</v>
      </c>
      <c r="Q62" s="25">
        <v>57678376</v>
      </c>
      <c r="R62" s="25">
        <v>0</v>
      </c>
      <c r="S62" s="25">
        <v>0</v>
      </c>
      <c r="T62" s="25">
        <f t="shared" si="19"/>
        <v>430489223</v>
      </c>
      <c r="U62" s="25">
        <v>0</v>
      </c>
      <c r="V62" s="20">
        <f t="shared" si="20"/>
        <v>0</v>
      </c>
      <c r="X62" s="20"/>
    </row>
    <row r="63" spans="1:26" x14ac:dyDescent="0.25">
      <c r="A63" s="9">
        <v>2814</v>
      </c>
      <c r="B63" s="13" t="s">
        <v>70</v>
      </c>
      <c r="C63" s="25">
        <v>112619521</v>
      </c>
      <c r="D63" s="25">
        <v>112619521</v>
      </c>
      <c r="E63" s="25">
        <v>112619521</v>
      </c>
      <c r="F63" s="25">
        <v>8821557</v>
      </c>
      <c r="G63" s="25">
        <v>8678511</v>
      </c>
      <c r="H63" s="25">
        <v>7767705</v>
      </c>
      <c r="I63" s="25">
        <v>9762625</v>
      </c>
      <c r="J63" s="25">
        <v>9692530</v>
      </c>
      <c r="K63" s="25">
        <v>14039400</v>
      </c>
      <c r="L63" s="25">
        <v>10311249</v>
      </c>
      <c r="M63" s="25">
        <v>6391154</v>
      </c>
      <c r="N63" s="25">
        <v>9352746</v>
      </c>
      <c r="O63" s="25">
        <v>8256527</v>
      </c>
      <c r="P63" s="25">
        <v>4383300</v>
      </c>
      <c r="Q63" s="25">
        <v>15162217</v>
      </c>
      <c r="R63" s="25">
        <v>0</v>
      </c>
      <c r="S63" s="25">
        <v>0</v>
      </c>
      <c r="T63" s="25">
        <f t="shared" si="19"/>
        <v>112619521</v>
      </c>
      <c r="U63" s="25">
        <v>0</v>
      </c>
      <c r="V63" s="20">
        <f t="shared" si="20"/>
        <v>0</v>
      </c>
      <c r="X63" s="20"/>
    </row>
    <row r="64" spans="1:26" x14ac:dyDescent="0.25">
      <c r="A64" s="9">
        <v>2815</v>
      </c>
      <c r="B64" s="13" t="s">
        <v>71</v>
      </c>
      <c r="C64" s="25">
        <v>15448587</v>
      </c>
      <c r="D64" s="25">
        <v>15448586</v>
      </c>
      <c r="E64" s="25">
        <f>SUM(F64:N64)</f>
        <v>15448586</v>
      </c>
      <c r="F64" s="25">
        <v>0</v>
      </c>
      <c r="G64" s="25">
        <v>0</v>
      </c>
      <c r="H64" s="25">
        <v>15448586</v>
      </c>
      <c r="I64" s="25">
        <v>0</v>
      </c>
      <c r="J64" s="25">
        <v>0</v>
      </c>
      <c r="K64" s="25">
        <v>0</v>
      </c>
      <c r="L64" s="25">
        <v>0</v>
      </c>
      <c r="M64" s="25"/>
      <c r="N64" s="25"/>
      <c r="O64" s="25">
        <v>0</v>
      </c>
      <c r="P64" s="25">
        <v>0</v>
      </c>
      <c r="Q64" s="25">
        <v>0</v>
      </c>
      <c r="R64" s="25">
        <v>0</v>
      </c>
      <c r="S64" s="25">
        <v>0</v>
      </c>
      <c r="T64" s="25">
        <f t="shared" si="19"/>
        <v>15448586</v>
      </c>
      <c r="U64" s="25">
        <v>0</v>
      </c>
      <c r="V64" s="20">
        <f t="shared" si="20"/>
        <v>0</v>
      </c>
      <c r="X64" s="20"/>
    </row>
    <row r="65" spans="1:24" x14ac:dyDescent="0.25">
      <c r="A65" s="9">
        <v>2816</v>
      </c>
      <c r="B65" s="13" t="s">
        <v>72</v>
      </c>
      <c r="C65" s="25">
        <v>0</v>
      </c>
      <c r="D65" s="25"/>
      <c r="E65" s="25"/>
      <c r="F65" s="25"/>
      <c r="G65" s="25"/>
      <c r="H65" s="25"/>
      <c r="I65" s="25"/>
      <c r="J65" s="25"/>
      <c r="K65" s="25"/>
      <c r="L65" s="25"/>
      <c r="M65" s="25"/>
      <c r="N65" s="25"/>
      <c r="O65" s="25">
        <v>0</v>
      </c>
      <c r="P65" s="25">
        <v>0</v>
      </c>
      <c r="Q65" s="25">
        <v>0</v>
      </c>
      <c r="R65" s="25">
        <v>0</v>
      </c>
      <c r="S65" s="25">
        <v>0</v>
      </c>
      <c r="T65" s="25">
        <f t="shared" si="19"/>
        <v>0</v>
      </c>
      <c r="U65" s="25">
        <v>0</v>
      </c>
      <c r="V65" s="20">
        <f t="shared" si="20"/>
        <v>0</v>
      </c>
      <c r="X65" s="20"/>
    </row>
    <row r="66" spans="1:24" s="11" customFormat="1" x14ac:dyDescent="0.25">
      <c r="A66" s="9">
        <v>398</v>
      </c>
      <c r="B66" s="10" t="s">
        <v>73</v>
      </c>
      <c r="C66" s="26">
        <f>SUM(C67:C68)</f>
        <v>0</v>
      </c>
      <c r="D66" s="26">
        <f t="shared" ref="D66:S66" si="25">SUM(D67:D68)</f>
        <v>0</v>
      </c>
      <c r="E66" s="26">
        <f t="shared" si="25"/>
        <v>0</v>
      </c>
      <c r="F66" s="26">
        <f t="shared" si="25"/>
        <v>0</v>
      </c>
      <c r="G66" s="26">
        <f t="shared" si="25"/>
        <v>0</v>
      </c>
      <c r="H66" s="26">
        <f t="shared" si="25"/>
        <v>0</v>
      </c>
      <c r="I66" s="26">
        <f t="shared" si="25"/>
        <v>0</v>
      </c>
      <c r="J66" s="26">
        <f t="shared" si="25"/>
        <v>0</v>
      </c>
      <c r="K66" s="26">
        <f t="shared" si="25"/>
        <v>0</v>
      </c>
      <c r="L66" s="26">
        <f t="shared" si="25"/>
        <v>0</v>
      </c>
      <c r="M66" s="26">
        <f t="shared" si="25"/>
        <v>0</v>
      </c>
      <c r="N66" s="26">
        <f t="shared" si="25"/>
        <v>0</v>
      </c>
      <c r="O66" s="26">
        <f t="shared" si="25"/>
        <v>0</v>
      </c>
      <c r="P66" s="26">
        <f t="shared" si="25"/>
        <v>0</v>
      </c>
      <c r="Q66" s="26">
        <f t="shared" si="25"/>
        <v>0</v>
      </c>
      <c r="R66" s="26">
        <f t="shared" si="25"/>
        <v>0</v>
      </c>
      <c r="S66" s="26">
        <f t="shared" si="25"/>
        <v>0</v>
      </c>
      <c r="T66" s="26">
        <f t="shared" si="19"/>
        <v>0</v>
      </c>
      <c r="U66" s="26">
        <f>SUM(U67:U68)</f>
        <v>0</v>
      </c>
      <c r="V66" s="27">
        <f t="shared" si="20"/>
        <v>0</v>
      </c>
      <c r="X66" s="20"/>
    </row>
    <row r="67" spans="1:24" x14ac:dyDescent="0.25">
      <c r="A67" s="9">
        <v>2817</v>
      </c>
      <c r="B67" s="25"/>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f t="shared" si="19"/>
        <v>0</v>
      </c>
      <c r="U67" s="25">
        <v>0</v>
      </c>
      <c r="V67" s="20">
        <f t="shared" si="20"/>
        <v>0</v>
      </c>
      <c r="X67" s="20"/>
    </row>
    <row r="68" spans="1:24" x14ac:dyDescent="0.25">
      <c r="A68" s="9">
        <v>2818</v>
      </c>
      <c r="B68" s="13" t="s">
        <v>74</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f t="shared" si="19"/>
        <v>0</v>
      </c>
      <c r="U68" s="25">
        <v>0</v>
      </c>
      <c r="V68" s="20">
        <f t="shared" si="20"/>
        <v>0</v>
      </c>
      <c r="X68" s="20"/>
    </row>
    <row r="69" spans="1:24" s="11" customFormat="1" ht="30" x14ac:dyDescent="0.25">
      <c r="A69" s="9">
        <v>399</v>
      </c>
      <c r="B69" s="10" t="s">
        <v>75</v>
      </c>
      <c r="C69" s="26">
        <f>SUM(C70:C72)</f>
        <v>1259244695</v>
      </c>
      <c r="D69" s="26">
        <f t="shared" ref="D69:S69" si="26">SUM(D70:D72)</f>
        <v>1119609907</v>
      </c>
      <c r="E69" s="26">
        <f t="shared" si="26"/>
        <v>1119609907</v>
      </c>
      <c r="F69" s="26">
        <f t="shared" si="26"/>
        <v>97632836</v>
      </c>
      <c r="G69" s="26">
        <f t="shared" si="26"/>
        <v>92076890</v>
      </c>
      <c r="H69" s="26">
        <f t="shared" si="26"/>
        <v>115213605</v>
      </c>
      <c r="I69" s="26">
        <f t="shared" si="26"/>
        <v>113137694</v>
      </c>
      <c r="J69" s="26">
        <f t="shared" si="26"/>
        <v>59287488</v>
      </c>
      <c r="K69" s="26">
        <f t="shared" si="26"/>
        <v>66271954</v>
      </c>
      <c r="L69" s="26">
        <f t="shared" si="26"/>
        <v>74227255</v>
      </c>
      <c r="M69" s="26">
        <f t="shared" si="26"/>
        <v>95911635</v>
      </c>
      <c r="N69" s="26">
        <f t="shared" si="26"/>
        <v>110621836</v>
      </c>
      <c r="O69" s="26">
        <f t="shared" si="26"/>
        <v>91925174</v>
      </c>
      <c r="P69" s="26">
        <f t="shared" si="26"/>
        <v>84279300</v>
      </c>
      <c r="Q69" s="26">
        <f t="shared" si="26"/>
        <v>119021243</v>
      </c>
      <c r="R69" s="26">
        <f t="shared" si="26"/>
        <v>0</v>
      </c>
      <c r="S69" s="26">
        <f t="shared" si="26"/>
        <v>0</v>
      </c>
      <c r="T69" s="26">
        <f t="shared" si="19"/>
        <v>1119606910</v>
      </c>
      <c r="U69" s="26">
        <f>SUM(U70:U72)</f>
        <v>0</v>
      </c>
      <c r="V69" s="27">
        <f t="shared" si="20"/>
        <v>0</v>
      </c>
      <c r="X69" s="20"/>
    </row>
    <row r="70" spans="1:24" x14ac:dyDescent="0.25">
      <c r="A70" s="9">
        <v>2819</v>
      </c>
      <c r="B70" s="13" t="s">
        <v>76</v>
      </c>
      <c r="C70" s="25">
        <v>773536146</v>
      </c>
      <c r="D70" s="25">
        <v>665581878</v>
      </c>
      <c r="E70" s="25">
        <v>665581878</v>
      </c>
      <c r="F70" s="25">
        <v>54728691</v>
      </c>
      <c r="G70" s="25">
        <v>54680478</v>
      </c>
      <c r="H70" s="25">
        <v>70238230</v>
      </c>
      <c r="I70" s="25">
        <v>67393991</v>
      </c>
      <c r="J70" s="25">
        <v>27996466</v>
      </c>
      <c r="K70" s="25">
        <v>29595510</v>
      </c>
      <c r="L70" s="25">
        <v>43835146</v>
      </c>
      <c r="M70" s="25">
        <v>67762569</v>
      </c>
      <c r="N70" s="25">
        <v>66591620</v>
      </c>
      <c r="O70" s="25">
        <v>52483510</v>
      </c>
      <c r="P70" s="25">
        <v>58370598</v>
      </c>
      <c r="Q70" s="25">
        <v>71905069</v>
      </c>
      <c r="R70" s="25">
        <v>0</v>
      </c>
      <c r="S70" s="25">
        <v>0</v>
      </c>
      <c r="T70" s="25">
        <f t="shared" si="19"/>
        <v>665581878</v>
      </c>
      <c r="U70" s="25">
        <v>0</v>
      </c>
      <c r="V70" s="20">
        <f t="shared" si="20"/>
        <v>0</v>
      </c>
      <c r="X70" s="20"/>
    </row>
    <row r="71" spans="1:24" ht="45" x14ac:dyDescent="0.25">
      <c r="A71" s="9">
        <v>2820</v>
      </c>
      <c r="B71" s="13" t="s">
        <v>77</v>
      </c>
      <c r="C71" s="25">
        <v>432543756</v>
      </c>
      <c r="D71" s="25">
        <v>404349524</v>
      </c>
      <c r="E71" s="25">
        <v>404349524</v>
      </c>
      <c r="F71" s="25">
        <v>42904145</v>
      </c>
      <c r="G71" s="25">
        <v>28717901</v>
      </c>
      <c r="H71" s="25">
        <v>39246975</v>
      </c>
      <c r="I71" s="25">
        <v>40729353</v>
      </c>
      <c r="J71" s="25">
        <v>26922972</v>
      </c>
      <c r="K71" s="25">
        <v>32939383</v>
      </c>
      <c r="L71" s="25">
        <v>27215124</v>
      </c>
      <c r="M71" s="25">
        <v>24954525</v>
      </c>
      <c r="N71" s="25">
        <v>40973526</v>
      </c>
      <c r="O71" s="25">
        <v>36354791</v>
      </c>
      <c r="P71" s="25">
        <v>22742585</v>
      </c>
      <c r="Q71" s="25">
        <v>40648244</v>
      </c>
      <c r="R71" s="25">
        <v>0</v>
      </c>
      <c r="S71" s="25">
        <v>0</v>
      </c>
      <c r="T71" s="25">
        <f t="shared" si="19"/>
        <v>404349524</v>
      </c>
      <c r="U71" s="25">
        <v>0</v>
      </c>
      <c r="V71" s="20">
        <f t="shared" si="20"/>
        <v>0</v>
      </c>
      <c r="X71" s="20"/>
    </row>
    <row r="72" spans="1:24" ht="45" x14ac:dyDescent="0.25">
      <c r="A72" s="9">
        <v>2821</v>
      </c>
      <c r="B72" s="13" t="s">
        <v>78</v>
      </c>
      <c r="C72" s="25">
        <v>53164793</v>
      </c>
      <c r="D72" s="25">
        <v>49678505</v>
      </c>
      <c r="E72" s="25">
        <v>49678505</v>
      </c>
      <c r="F72" s="25">
        <v>0</v>
      </c>
      <c r="G72" s="25">
        <v>8678511</v>
      </c>
      <c r="H72" s="25">
        <v>5728400</v>
      </c>
      <c r="I72" s="25">
        <v>5014350</v>
      </c>
      <c r="J72" s="25">
        <v>4368050</v>
      </c>
      <c r="K72" s="25">
        <v>3737061</v>
      </c>
      <c r="L72" s="25">
        <v>3176985</v>
      </c>
      <c r="M72" s="25">
        <v>3194541</v>
      </c>
      <c r="N72" s="25">
        <v>3056690</v>
      </c>
      <c r="O72" s="25">
        <v>3086873</v>
      </c>
      <c r="P72" s="25">
        <v>3166117</v>
      </c>
      <c r="Q72" s="25">
        <v>6467930</v>
      </c>
      <c r="R72" s="25">
        <v>0</v>
      </c>
      <c r="S72" s="25">
        <v>0</v>
      </c>
      <c r="T72" s="25">
        <f t="shared" si="19"/>
        <v>49675508</v>
      </c>
      <c r="U72" s="25">
        <v>0</v>
      </c>
      <c r="V72" s="20">
        <f t="shared" si="20"/>
        <v>0</v>
      </c>
      <c r="X72" s="20"/>
    </row>
    <row r="73" spans="1:24" x14ac:dyDescent="0.25">
      <c r="A73" s="9">
        <v>400</v>
      </c>
      <c r="B73" s="13" t="s">
        <v>79</v>
      </c>
      <c r="C73" s="25">
        <v>561418232</v>
      </c>
      <c r="D73" s="25">
        <v>553918232</v>
      </c>
      <c r="E73" s="25">
        <v>553918232</v>
      </c>
      <c r="F73" s="25"/>
      <c r="G73" s="25"/>
      <c r="H73" s="25"/>
      <c r="I73" s="25"/>
      <c r="J73" s="25"/>
      <c r="K73" s="25"/>
      <c r="L73" s="25"/>
      <c r="M73" s="25"/>
      <c r="N73" s="25"/>
      <c r="O73" s="25">
        <v>3000000</v>
      </c>
      <c r="P73" s="25">
        <v>9512654</v>
      </c>
      <c r="Q73" s="25">
        <v>541405578</v>
      </c>
      <c r="R73" s="25">
        <v>0</v>
      </c>
      <c r="S73" s="25">
        <v>0</v>
      </c>
      <c r="T73" s="25">
        <f>SUM(F73:Q73)</f>
        <v>553918232</v>
      </c>
      <c r="U73" s="25">
        <v>0</v>
      </c>
      <c r="V73" s="20">
        <f t="shared" si="20"/>
        <v>0</v>
      </c>
      <c r="X73" s="20"/>
    </row>
    <row r="74" spans="1:24" x14ac:dyDescent="0.25">
      <c r="A74" s="9">
        <v>401</v>
      </c>
      <c r="B74" s="13" t="s">
        <v>80</v>
      </c>
      <c r="C74" s="25">
        <v>0</v>
      </c>
      <c r="D74" s="25"/>
      <c r="E74" s="25"/>
      <c r="F74" s="25"/>
      <c r="G74" s="25"/>
      <c r="H74" s="25"/>
      <c r="I74" s="25"/>
      <c r="J74" s="25"/>
      <c r="K74" s="25"/>
      <c r="L74" s="25"/>
      <c r="M74" s="25"/>
      <c r="N74" s="25"/>
      <c r="O74" s="25">
        <v>0</v>
      </c>
      <c r="P74" s="25">
        <v>0</v>
      </c>
      <c r="Q74" s="25">
        <v>0</v>
      </c>
      <c r="R74" s="25">
        <v>0</v>
      </c>
      <c r="S74" s="25">
        <v>0</v>
      </c>
      <c r="T74" s="25">
        <f t="shared" si="19"/>
        <v>0</v>
      </c>
      <c r="U74" s="25">
        <v>0</v>
      </c>
      <c r="V74" s="20">
        <f t="shared" si="20"/>
        <v>0</v>
      </c>
      <c r="X74" s="20"/>
    </row>
    <row r="75" spans="1:24" ht="30" x14ac:dyDescent="0.25">
      <c r="A75" s="9">
        <v>402</v>
      </c>
      <c r="B75" s="14" t="s">
        <v>81</v>
      </c>
      <c r="C75" s="28">
        <v>0</v>
      </c>
      <c r="D75" s="28"/>
      <c r="E75" s="28"/>
      <c r="F75" s="28"/>
      <c r="G75" s="28"/>
      <c r="H75" s="28"/>
      <c r="I75" s="28"/>
      <c r="J75" s="28"/>
      <c r="K75" s="28"/>
      <c r="L75" s="28"/>
      <c r="M75" s="28"/>
      <c r="N75" s="28"/>
      <c r="O75" s="28">
        <v>0</v>
      </c>
      <c r="P75" s="28">
        <v>0</v>
      </c>
      <c r="Q75" s="28">
        <v>0</v>
      </c>
      <c r="R75" s="28">
        <v>0</v>
      </c>
      <c r="S75" s="28">
        <v>0</v>
      </c>
      <c r="T75" s="28">
        <f t="shared" si="19"/>
        <v>0</v>
      </c>
      <c r="U75" s="25">
        <v>0</v>
      </c>
      <c r="V75" s="20">
        <f t="shared" si="20"/>
        <v>0</v>
      </c>
      <c r="X75" s="20"/>
    </row>
    <row r="76" spans="1:24" s="11" customFormat="1" x14ac:dyDescent="0.25">
      <c r="A76" s="9">
        <v>403</v>
      </c>
      <c r="B76" s="10" t="s">
        <v>82</v>
      </c>
      <c r="C76" s="36">
        <f>C50+C69+C73+C74+C75</f>
        <v>9628347235</v>
      </c>
      <c r="D76" s="26">
        <f t="shared" ref="D76:U76" si="27">D50+D69+D73+D74+D75</f>
        <v>8863266384</v>
      </c>
      <c r="E76" s="26">
        <f t="shared" si="27"/>
        <v>8863266384</v>
      </c>
      <c r="F76" s="26">
        <f t="shared" si="27"/>
        <v>558295553</v>
      </c>
      <c r="G76" s="26">
        <f t="shared" si="27"/>
        <v>569760488</v>
      </c>
      <c r="H76" s="26">
        <f t="shared" si="27"/>
        <v>651393638</v>
      </c>
      <c r="I76" s="26">
        <f t="shared" si="27"/>
        <v>653158005</v>
      </c>
      <c r="J76" s="26">
        <f t="shared" si="27"/>
        <v>548191553</v>
      </c>
      <c r="K76" s="26">
        <f t="shared" si="27"/>
        <v>1002306717</v>
      </c>
      <c r="L76" s="26">
        <f t="shared" si="27"/>
        <v>656860120</v>
      </c>
      <c r="M76" s="26">
        <f t="shared" si="27"/>
        <v>723107760</v>
      </c>
      <c r="N76" s="26">
        <f t="shared" si="27"/>
        <v>691868137</v>
      </c>
      <c r="O76" s="26">
        <f t="shared" si="27"/>
        <v>660318582</v>
      </c>
      <c r="P76" s="26">
        <f t="shared" si="27"/>
        <v>697878344</v>
      </c>
      <c r="Q76" s="26">
        <f t="shared" si="27"/>
        <v>1431902429</v>
      </c>
      <c r="R76" s="26">
        <f t="shared" si="27"/>
        <v>0</v>
      </c>
      <c r="S76" s="26">
        <f t="shared" si="27"/>
        <v>0</v>
      </c>
      <c r="T76" s="26">
        <f t="shared" si="27"/>
        <v>8845041326</v>
      </c>
      <c r="U76" s="26">
        <f t="shared" si="27"/>
        <v>0</v>
      </c>
      <c r="V76" s="27">
        <f t="shared" si="20"/>
        <v>0</v>
      </c>
      <c r="X76" s="20"/>
    </row>
    <row r="77" spans="1:24" s="8" customFormat="1" ht="11.25" x14ac:dyDescent="0.2">
      <c r="A77" s="17"/>
      <c r="B77" s="18"/>
      <c r="C77" s="33"/>
      <c r="D77" s="33"/>
      <c r="E77" s="33"/>
      <c r="F77" s="33"/>
      <c r="G77" s="33"/>
      <c r="H77" s="33"/>
      <c r="I77" s="33"/>
      <c r="J77" s="33"/>
      <c r="K77" s="33"/>
      <c r="L77" s="33"/>
      <c r="M77" s="33"/>
      <c r="N77" s="33"/>
      <c r="O77" s="33"/>
      <c r="P77" s="33"/>
      <c r="Q77" s="33"/>
      <c r="R77" s="33"/>
      <c r="S77" s="33"/>
      <c r="T77" s="33"/>
      <c r="U77" s="33"/>
      <c r="V77" s="33"/>
    </row>
    <row r="78" spans="1:24" x14ac:dyDescent="0.25">
      <c r="A78" s="11"/>
      <c r="B78" s="19" t="s">
        <v>53</v>
      </c>
      <c r="C78" s="34">
        <f>C46-C76</f>
        <v>0</v>
      </c>
      <c r="X78" s="20"/>
    </row>
    <row r="80" spans="1:24" ht="73.5" customHeight="1" x14ac:dyDescent="0.25">
      <c r="B80" s="40" t="s">
        <v>85</v>
      </c>
      <c r="C80" s="40"/>
      <c r="D80" s="40"/>
      <c r="E80" s="40"/>
      <c r="F80" s="6"/>
      <c r="G80" s="6"/>
      <c r="H80" s="35"/>
    </row>
    <row r="81" spans="2:8" ht="61.5" customHeight="1" x14ac:dyDescent="0.25">
      <c r="B81" s="37"/>
      <c r="C81" s="37"/>
      <c r="D81" s="37"/>
      <c r="E81" s="37"/>
      <c r="F81" s="6"/>
      <c r="G81" s="6"/>
      <c r="H81" s="35"/>
    </row>
    <row r="85" spans="2:8" x14ac:dyDescent="0.25">
      <c r="B85" s="6" t="s">
        <v>88</v>
      </c>
    </row>
    <row r="86" spans="2:8" x14ac:dyDescent="0.25">
      <c r="B86" s="6" t="s">
        <v>89</v>
      </c>
    </row>
  </sheetData>
  <sheetProtection formatCells="0" formatColumns="0" formatRows="0"/>
  <mergeCells count="5">
    <mergeCell ref="B80:E80"/>
    <mergeCell ref="B1:E1"/>
    <mergeCell ref="B2:E2"/>
    <mergeCell ref="B4:E4"/>
    <mergeCell ref="B5:E5"/>
  </mergeCells>
  <phoneticPr fontId="7" type="noConversion"/>
  <conditionalFormatting sqref="V7:V48">
    <cfRule type="cellIs" dxfId="2" priority="1" operator="lessThan">
      <formula>0</formula>
    </cfRule>
  </conditionalFormatting>
  <conditionalFormatting sqref="V49:W49">
    <cfRule type="cellIs" dxfId="1" priority="2" operator="lessThan">
      <formula>0</formula>
    </cfRule>
  </conditionalFormatting>
  <conditionalFormatting sqref="W1:W1048576 V50:V1048576">
    <cfRule type="cellIs" dxfId="0" priority="3" operator="lessThan">
      <formula>0</formula>
    </cfRule>
  </conditionalFormatting>
  <hyperlinks>
    <hyperlink ref="B8" r:id="rId1" display="javascript:__doPostBack('_ctl0$ContentPlaceHolder1$dgFlujosCajas$_ctl2$_ctl0','')" xr:uid="{00000000-0004-0000-0000-000000000000}"/>
    <hyperlink ref="B9" r:id="rId2" display="javascript:__doPostBack('_ctl0$ContentPlaceHolder1$dgFlujosCajas$_ctl3$_ctl0','')" xr:uid="{00000000-0004-0000-0000-000001000000}"/>
    <hyperlink ref="B10" r:id="rId3" display="javascript:__doPostBack('_ctl0$ContentPlaceHolder1$dgFlujosCajas$_ctl4$_ctl0','')" xr:uid="{00000000-0004-0000-0000-000002000000}"/>
    <hyperlink ref="B11" r:id="rId4" display="javascript:__doPostBack('_ctl0$ContentPlaceHolder1$dgFlujosCajas$_ctl5$_ctl0','')" xr:uid="{00000000-0004-0000-0000-000003000000}"/>
    <hyperlink ref="B12" r:id="rId5" display="javascript:__doPostBack('_ctl0$ContentPlaceHolder1$dgFlujosCajas$_ctl6$_ctl0','')" xr:uid="{00000000-0004-0000-0000-000004000000}"/>
    <hyperlink ref="B13" r:id="rId6" display="javascript:__doPostBack('_ctl0$ContentPlaceHolder1$dgFlujosCajas$_ctl7$_ctl0','')" xr:uid="{00000000-0004-0000-0000-000005000000}"/>
    <hyperlink ref="B14" r:id="rId7" display="javascript:__doPostBack('_ctl0$ContentPlaceHolder1$dgFlujosCajas$_ctl8$_ctl0','')" xr:uid="{00000000-0004-0000-0000-000006000000}"/>
    <hyperlink ref="B15" r:id="rId8" display="javascript:__doPostBack('_ctl0$ContentPlaceHolder1$dgFlujosCajas$_ctl9$_ctl0','')" xr:uid="{00000000-0004-0000-0000-000007000000}"/>
    <hyperlink ref="B16" r:id="rId9" display="javascript:__doPostBack('_ctl0$ContentPlaceHolder1$dgFlujosCajas$_ctl10$_ctl0','')" xr:uid="{00000000-0004-0000-0000-000008000000}"/>
    <hyperlink ref="B17" r:id="rId10" display="javascript:__doPostBack('_ctl0$ContentPlaceHolder1$dgFlujosCajas$_ctl11$_ctl0','')" xr:uid="{00000000-0004-0000-0000-000009000000}"/>
    <hyperlink ref="B18" r:id="rId11" display="javascript:__doPostBack('_ctl0$ContentPlaceHolder1$dgFlujosCajas$_ctl12$_ctl0','')" xr:uid="{00000000-0004-0000-0000-00000A000000}"/>
    <hyperlink ref="B19" r:id="rId12" display="javascript:__doPostBack('_ctl0$ContentPlaceHolder1$dgFlujosCajas$_ctl13$_ctl0','')" xr:uid="{00000000-0004-0000-0000-00000B000000}"/>
    <hyperlink ref="B20" r:id="rId13" display="javascript:__doPostBack('_ctl0$ContentPlaceHolder1$dgFlujosCajas$_ctl14$_ctl0','')" xr:uid="{00000000-0004-0000-0000-00000C000000}"/>
    <hyperlink ref="B21" r:id="rId14" display="javascript:__doPostBack('_ctl0$ContentPlaceHolder1$dgFlujosCajas$_ctl15$_ctl0','')" xr:uid="{00000000-0004-0000-0000-00000D000000}"/>
    <hyperlink ref="B23" r:id="rId15" display="javascript:__doPostBack('_ctl0$ContentPlaceHolder1$dgFlujosCajas$_ctl16$_ctl0','')" xr:uid="{00000000-0004-0000-0000-00000E000000}"/>
    <hyperlink ref="B24" r:id="rId16" display="javascript:__doPostBack('_ctl0$ContentPlaceHolder1$dgFlujosCajas$_ctl17$_ctl0','')" xr:uid="{00000000-0004-0000-0000-00000F000000}"/>
    <hyperlink ref="B25" r:id="rId17" display="javascript:__doPostBack('_ctl0$ContentPlaceHolder1$dgFlujosCajas$_ctl18$_ctl0','')" xr:uid="{00000000-0004-0000-0000-000010000000}"/>
    <hyperlink ref="B26" r:id="rId18" display="javascript:__doPostBack('_ctl0$ContentPlaceHolder1$dgFlujosCajas$_ctl19$_ctl0','')" xr:uid="{00000000-0004-0000-0000-000011000000}"/>
    <hyperlink ref="B27" r:id="rId19" display="javascript:__doPostBack('_ctl0$ContentPlaceHolder1$dgFlujosCajas$_ctl20$_ctl0','')" xr:uid="{00000000-0004-0000-0000-000012000000}"/>
    <hyperlink ref="B28" r:id="rId20" display="javascript:__doPostBack('_ctl0$ContentPlaceHolder1$dgFlujosCajas$_ctl21$_ctl0','')" xr:uid="{00000000-0004-0000-0000-000013000000}"/>
    <hyperlink ref="B29" r:id="rId21" display="javascript:__doPostBack('_ctl0$ContentPlaceHolder1$dgFlujosCajas$_ctl22$_ctl0','')" xr:uid="{00000000-0004-0000-0000-000014000000}"/>
    <hyperlink ref="B30" r:id="rId22" display="javascript:__doPostBack('_ctl0$ContentPlaceHolder1$dgFlujosCajas$_ctl23$_ctl0','')" xr:uid="{00000000-0004-0000-0000-000015000000}"/>
    <hyperlink ref="B31" r:id="rId23" display="javascript:__doPostBack('_ctl0$ContentPlaceHolder1$dgFlujosCajas$_ctl24$_ctl0','')" xr:uid="{00000000-0004-0000-0000-000016000000}"/>
    <hyperlink ref="B32" r:id="rId24" display="javascript:__doPostBack('_ctl0$ContentPlaceHolder1$dgFlujosCajas$_ctl25$_ctl0','')" xr:uid="{00000000-0004-0000-0000-000017000000}"/>
    <hyperlink ref="B33" r:id="rId25" display="javascript:__doPostBack('_ctl0$ContentPlaceHolder1$dgFlujosCajas$_ctl26$_ctl0','')" xr:uid="{00000000-0004-0000-0000-000018000000}"/>
    <hyperlink ref="B34" r:id="rId26" display="javascript:__doPostBack('_ctl0$ContentPlaceHolder1$dgFlujosCajas$_ctl27$_ctl0','')" xr:uid="{00000000-0004-0000-0000-000019000000}"/>
    <hyperlink ref="B35" r:id="rId27" display="javascript:__doPostBack('_ctl0$ContentPlaceHolder1$dgFlujosCajas$_ctl28$_ctl0','')" xr:uid="{00000000-0004-0000-0000-00001A000000}"/>
    <hyperlink ref="B36" r:id="rId28" display="javascript:__doPostBack('_ctl0$ContentPlaceHolder1$dgFlujosCajas$_ctl29$_ctl0','')" xr:uid="{00000000-0004-0000-0000-00001B000000}"/>
    <hyperlink ref="B37" r:id="rId29" display="javascript:__doPostBack('_ctl0$ContentPlaceHolder1$dgFlujosCajas$_ctl30$_ctl0','')" xr:uid="{00000000-0004-0000-0000-00001C000000}"/>
    <hyperlink ref="B38" r:id="rId30" display="javascript:__doPostBack('_ctl0$ContentPlaceHolder1$dgFlujosCajas$_ctl31$_ctl0','')" xr:uid="{00000000-0004-0000-0000-00001D000000}"/>
    <hyperlink ref="B39" r:id="rId31" display="javascript:__doPostBack('_ctl0$ContentPlaceHolder1$dgFlujosCajas$_ctl32$_ctl0','')" xr:uid="{00000000-0004-0000-0000-00001E000000}"/>
    <hyperlink ref="B40" r:id="rId32" display="javascript:__doPostBack('_ctl0$ContentPlaceHolder1$dgFlujosCajas$_ctl33$_ctl0','')" xr:uid="{00000000-0004-0000-0000-00001F000000}"/>
    <hyperlink ref="B41" r:id="rId33" display="javascript:__doPostBack('_ctl0$ContentPlaceHolder1$dgFlujosCajas$_ctl34$_ctl0','')" xr:uid="{00000000-0004-0000-0000-000020000000}"/>
    <hyperlink ref="B42" r:id="rId34" display="javascript:__doPostBack('_ctl0$ContentPlaceHolder1$dgFlujosCajas$_ctl35$_ctl0','')" xr:uid="{00000000-0004-0000-0000-000021000000}"/>
    <hyperlink ref="B43" r:id="rId35" display="javascript:__doPostBack('_ctl0$ContentPlaceHolder1$dgFlujosCajas$_ctl36$_ctl0','')" xr:uid="{00000000-0004-0000-0000-000022000000}"/>
    <hyperlink ref="B44" r:id="rId36" display="javascript:__doPostBack('_ctl0$ContentPlaceHolder1$dgFlujosCajas$_ctl37$_ctl0','')" xr:uid="{00000000-0004-0000-0000-000023000000}"/>
    <hyperlink ref="B45" r:id="rId37" display="javascript:__doPostBack('_ctl0$ContentPlaceHolder1$dgFlujosCajas$_ctl38$_ctl0','')" xr:uid="{00000000-0004-0000-0000-000024000000}"/>
    <hyperlink ref="B46" r:id="rId38" display="javascript:__doPostBack('_ctl0$ContentPlaceHolder1$dgFlujosCajas$_ctl39$_ctl0','')" xr:uid="{00000000-0004-0000-0000-000025000000}"/>
    <hyperlink ref="B50" r:id="rId39" display="javascript:__doPostBack('_ctl0$ContentPlaceHolder1$dgFlujosCajas$_ctl40$_ctl0','')" xr:uid="{00000000-0004-0000-0000-000026000000}"/>
    <hyperlink ref="B51" r:id="rId40" display="javascript:__doPostBack('_ctl0$ContentPlaceHolder1$dgFlujosCajas$_ctl41$_ctl0','')" xr:uid="{00000000-0004-0000-0000-000027000000}"/>
    <hyperlink ref="B52" r:id="rId41" display="javascript:__doPostBack('_ctl0$ContentPlaceHolder1$dgFlujosCajas$_ctl42$_ctl0','')" xr:uid="{00000000-0004-0000-0000-000028000000}"/>
    <hyperlink ref="B53" r:id="rId42" display="javascript:__doPostBack('_ctl0$ContentPlaceHolder1$dgFlujosCajas$_ctl43$_ctl0','')" xr:uid="{00000000-0004-0000-0000-000029000000}"/>
    <hyperlink ref="B54" r:id="rId43" display="javascript:__doPostBack('_ctl0$ContentPlaceHolder1$dgFlujosCajas$_ctl44$_ctl0','')" xr:uid="{00000000-0004-0000-0000-00002A000000}"/>
    <hyperlink ref="B55" r:id="rId44" display="javascript:__doPostBack('_ctl0$ContentPlaceHolder1$dgFlujosCajas$_ctl45$_ctl0','')" xr:uid="{00000000-0004-0000-0000-00002B000000}"/>
    <hyperlink ref="B56" r:id="rId45" display="javascript:__doPostBack('_ctl0$ContentPlaceHolder1$dgFlujosCajas$_ctl46$_ctl0','')" xr:uid="{00000000-0004-0000-0000-00002C000000}"/>
    <hyperlink ref="B57" r:id="rId46" display="javascript:__doPostBack('_ctl0$ContentPlaceHolder1$dgFlujosCajas$_ctl47$_ctl0','')" xr:uid="{00000000-0004-0000-0000-00002D000000}"/>
    <hyperlink ref="B58" r:id="rId47" display="javascript:__doPostBack('_ctl0$ContentPlaceHolder1$dgFlujosCajas$_ctl48$_ctl0','')" xr:uid="{00000000-0004-0000-0000-00002E000000}"/>
    <hyperlink ref="B59" r:id="rId48" display="javascript:__doPostBack('_ctl0$ContentPlaceHolder1$dgFlujosCajas$_ctl49$_ctl0','')" xr:uid="{00000000-0004-0000-0000-00002F000000}"/>
    <hyperlink ref="B60" r:id="rId49" display="javascript:__doPostBack('_ctl0$ContentPlaceHolder1$dgFlujosCajas$_ctl50$_ctl0','')" xr:uid="{00000000-0004-0000-0000-000030000000}"/>
    <hyperlink ref="B61" r:id="rId50" display="javascript:__doPostBack('_ctl0$ContentPlaceHolder1$dgFlujosCajas$_ctl51$_ctl0','')" xr:uid="{00000000-0004-0000-0000-000031000000}"/>
    <hyperlink ref="B62" r:id="rId51" display="javascript:__doPostBack('_ctl0$ContentPlaceHolder1$dgFlujosCajas$_ctl52$_ctl0','')" xr:uid="{00000000-0004-0000-0000-000032000000}"/>
    <hyperlink ref="B63" r:id="rId52" display="javascript:__doPostBack('_ctl0$ContentPlaceHolder1$dgFlujosCajas$_ctl53$_ctl0','')" xr:uid="{00000000-0004-0000-0000-000033000000}"/>
    <hyperlink ref="B64" r:id="rId53" display="javascript:__doPostBack('_ctl0$ContentPlaceHolder1$dgFlujosCajas$_ctl54$_ctl0','')" xr:uid="{00000000-0004-0000-0000-000034000000}"/>
    <hyperlink ref="B65" r:id="rId54" display="javascript:__doPostBack('_ctl0$ContentPlaceHolder1$dgFlujosCajas$_ctl55$_ctl0','')" xr:uid="{00000000-0004-0000-0000-000035000000}"/>
    <hyperlink ref="B66" r:id="rId55" display="javascript:__doPostBack('_ctl0$ContentPlaceHolder1$dgFlujosCajas$_ctl56$_ctl0','')" xr:uid="{00000000-0004-0000-0000-000036000000}"/>
    <hyperlink ref="B68" r:id="rId56" display="javascript:__doPostBack('_ctl0$ContentPlaceHolder1$dgFlujosCajas$_ctl58$_ctl0','')" xr:uid="{00000000-0004-0000-0000-000037000000}"/>
    <hyperlink ref="B69" r:id="rId57" display="javascript:__doPostBack('_ctl0$ContentPlaceHolder1$dgFlujosCajas$_ctl59$_ctl0','')" xr:uid="{00000000-0004-0000-0000-000038000000}"/>
    <hyperlink ref="B70" r:id="rId58" display="javascript:__doPostBack('_ctl0$ContentPlaceHolder1$dgFlujosCajas$_ctl60$_ctl0','')" xr:uid="{00000000-0004-0000-0000-000039000000}"/>
    <hyperlink ref="B71" r:id="rId59" display="javascript:__doPostBack('_ctl0$ContentPlaceHolder1$dgFlujosCajas$_ctl61$_ctl0','')" xr:uid="{00000000-0004-0000-0000-00003A000000}"/>
    <hyperlink ref="B72" r:id="rId60" display="javascript:__doPostBack('_ctl0$ContentPlaceHolder1$dgFlujosCajas$_ctl62$_ctl0','')" xr:uid="{00000000-0004-0000-0000-00003B000000}"/>
    <hyperlink ref="B73" r:id="rId61" display="javascript:__doPostBack('_ctl0$ContentPlaceHolder1$dgFlujosCajas$_ctl63$_ctl0','')" xr:uid="{00000000-0004-0000-0000-00003C000000}"/>
    <hyperlink ref="B74" r:id="rId62" display="javascript:__doPostBack('_ctl0$ContentPlaceHolder1$dgFlujosCajas$_ctl64$_ctl0','')" xr:uid="{00000000-0004-0000-0000-00003D000000}"/>
    <hyperlink ref="B75" r:id="rId63" display="javascript:__doPostBack('_ctl0$ContentPlaceHolder1$dgFlujosCajas$_ctl65$_ctl0','')" xr:uid="{00000000-0004-0000-0000-00003E000000}"/>
    <hyperlink ref="B76" r:id="rId64" display="javascript:__doPostBack('_ctl0$ContentPlaceHolder1$dgFlujosCajas$_ctl66$_ctl0','')" xr:uid="{00000000-0004-0000-0000-00003F000000}"/>
  </hyperlinks>
  <pageMargins left="0.7" right="0.7" top="0.75" bottom="0.75" header="0.3" footer="0.3"/>
  <pageSetup orientation="landscape" r:id="rId65"/>
  <ignoredErrors>
    <ignoredError sqref="C53:D53 L53:M53" formulaRange="1"/>
    <ignoredError sqref="E64" formulaRange="1" unlockedFormula="1"/>
    <ignoredError sqref="V11" unlockedFormula="1"/>
    <ignoredError sqref="E59" formula="1"/>
  </ignoredErrors>
  <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EJECUCION SIHO</vt:lpstr>
      <vt:lpstr>'EJECUCION SIHO'!Área_de_impresión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Zapata Marín</dc:creator>
  <cp:lastModifiedBy>HOSPITAL - Administracion01</cp:lastModifiedBy>
  <cp:lastPrinted>2022-04-26T20:58:10Z</cp:lastPrinted>
  <dcterms:created xsi:type="dcterms:W3CDTF">2022-04-25T09:00:13Z</dcterms:created>
  <dcterms:modified xsi:type="dcterms:W3CDTF">2024-01-19T19:33:56Z</dcterms:modified>
</cp:coreProperties>
</file>