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UBDIRECCION\Documents\ELIZA\EJECUCION PPTAL\Ejecución 2022\Ejecución diciembre\"/>
    </mc:Choice>
  </mc:AlternateContent>
  <xr:revisionPtr revIDLastSave="0" documentId="13_ncr:1_{7F64B7A7-B0EC-4EC4-AF12-1390890A3DE4}" xr6:coauthVersionLast="47" xr6:coauthVersionMax="47" xr10:uidLastSave="{00000000-0000-0000-0000-000000000000}"/>
  <bookViews>
    <workbookView xWindow="-120" yWindow="-120" windowWidth="29040" windowHeight="15840" xr2:uid="{00000000-000D-0000-FFFF-FFFF00000000}"/>
  </bookViews>
  <sheets>
    <sheet name="EJECUCION SIHO" sheetId="1" r:id="rId1"/>
  </sheets>
  <externalReferences>
    <externalReference r:id="rId2"/>
    <externalReference r:id="rId3"/>
    <externalReference r:id="rId4"/>
  </externalReferences>
  <definedNames>
    <definedName name="_xlnm.Print_Area" localSheetId="0">'EJECUCION SIHO'!$A$1:$U$85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 l="1"/>
  <c r="T41" i="1" l="1"/>
  <c r="E63" i="1"/>
  <c r="E58" i="1" s="1"/>
  <c r="D30" i="1" l="1"/>
  <c r="G18" i="1" l="1"/>
  <c r="H18" i="1"/>
  <c r="E18" i="1"/>
  <c r="F18" i="1"/>
  <c r="D18" i="1"/>
  <c r="G15" i="1"/>
  <c r="F15" i="1"/>
  <c r="G12" i="1"/>
  <c r="G11" i="1"/>
  <c r="F16" i="1"/>
  <c r="F11" i="1"/>
  <c r="C36" i="1" l="1"/>
  <c r="T74" i="1"/>
  <c r="V74" i="1"/>
  <c r="T73" i="1"/>
  <c r="V73" i="1"/>
  <c r="T72" i="1"/>
  <c r="V72" i="1"/>
  <c r="L68" i="1"/>
  <c r="T71" i="1"/>
  <c r="D68" i="1"/>
  <c r="T70" i="1"/>
  <c r="V70" i="1"/>
  <c r="U68" i="1"/>
  <c r="N68" i="1"/>
  <c r="J68" i="1"/>
  <c r="F68" i="1"/>
  <c r="V69" i="1"/>
  <c r="S68" i="1"/>
  <c r="R68" i="1"/>
  <c r="Q68" i="1"/>
  <c r="P68" i="1"/>
  <c r="O68" i="1"/>
  <c r="M68" i="1"/>
  <c r="K68" i="1"/>
  <c r="I68" i="1"/>
  <c r="H68" i="1"/>
  <c r="G68" i="1"/>
  <c r="E68" i="1"/>
  <c r="C68" i="1"/>
  <c r="T67" i="1"/>
  <c r="V67" i="1"/>
  <c r="Q65" i="1"/>
  <c r="M65" i="1"/>
  <c r="I65" i="1"/>
  <c r="G65" i="1"/>
  <c r="T66" i="1"/>
  <c r="E65" i="1"/>
  <c r="V66" i="1"/>
  <c r="S65" i="1"/>
  <c r="R65" i="1"/>
  <c r="P65" i="1"/>
  <c r="O65" i="1"/>
  <c r="N65" i="1"/>
  <c r="L65" i="1"/>
  <c r="K65" i="1"/>
  <c r="J65" i="1"/>
  <c r="H65" i="1"/>
  <c r="D65" i="1"/>
  <c r="C65" i="1"/>
  <c r="M58" i="1"/>
  <c r="T64" i="1"/>
  <c r="V64" i="1"/>
  <c r="T63" i="1"/>
  <c r="V63" i="1"/>
  <c r="K58" i="1"/>
  <c r="T62" i="1"/>
  <c r="V62" i="1"/>
  <c r="C58" i="1"/>
  <c r="O58" i="1"/>
  <c r="G58" i="1"/>
  <c r="T61" i="1"/>
  <c r="V61" i="1"/>
  <c r="T60" i="1"/>
  <c r="V60" i="1"/>
  <c r="P58" i="1"/>
  <c r="N58" i="1"/>
  <c r="L58" i="1"/>
  <c r="H58" i="1"/>
  <c r="T59" i="1"/>
  <c r="D58" i="1"/>
  <c r="S58" i="1"/>
  <c r="R58" i="1"/>
  <c r="Q58" i="1"/>
  <c r="J58" i="1"/>
  <c r="I58" i="1"/>
  <c r="T57" i="1"/>
  <c r="V57" i="1"/>
  <c r="T56" i="1"/>
  <c r="V56" i="1"/>
  <c r="U52" i="1"/>
  <c r="U51" i="1" s="1"/>
  <c r="L52" i="1"/>
  <c r="L51" i="1" s="1"/>
  <c r="L50" i="1" s="1"/>
  <c r="J52" i="1"/>
  <c r="J51" i="1" s="1"/>
  <c r="J50" i="1" s="1"/>
  <c r="V55" i="1"/>
  <c r="T54" i="1"/>
  <c r="D52" i="1"/>
  <c r="R53" i="1"/>
  <c r="R52" i="1" s="1"/>
  <c r="R51" i="1" s="1"/>
  <c r="R50" i="1" s="1"/>
  <c r="Q52" i="1"/>
  <c r="Q51" i="1" s="1"/>
  <c r="Q50" i="1" s="1"/>
  <c r="M52" i="1"/>
  <c r="M51" i="1" s="1"/>
  <c r="M50" i="1" s="1"/>
  <c r="K52" i="1"/>
  <c r="K51" i="1" s="1"/>
  <c r="K50" i="1" s="1"/>
  <c r="I52" i="1"/>
  <c r="I51" i="1" s="1"/>
  <c r="I50" i="1" s="1"/>
  <c r="C52" i="1"/>
  <c r="C51" i="1" s="1"/>
  <c r="C50" i="1" s="1"/>
  <c r="S52" i="1"/>
  <c r="S51" i="1" s="1"/>
  <c r="S50" i="1" s="1"/>
  <c r="P52" i="1"/>
  <c r="P51" i="1" s="1"/>
  <c r="P50" i="1" s="1"/>
  <c r="O52" i="1"/>
  <c r="O51" i="1" s="1"/>
  <c r="O50" i="1" s="1"/>
  <c r="N52" i="1"/>
  <c r="N51" i="1" s="1"/>
  <c r="N50" i="1" s="1"/>
  <c r="H52" i="1"/>
  <c r="H51" i="1" s="1"/>
  <c r="H50" i="1" s="1"/>
  <c r="G52" i="1"/>
  <c r="G51" i="1" s="1"/>
  <c r="G50" i="1" s="1"/>
  <c r="F52" i="1"/>
  <c r="Q48" i="1"/>
  <c r="P48" i="1"/>
  <c r="O48" i="1"/>
  <c r="N48" i="1"/>
  <c r="M48" i="1"/>
  <c r="L48" i="1"/>
  <c r="K48" i="1"/>
  <c r="J48" i="1"/>
  <c r="I48" i="1"/>
  <c r="H48" i="1"/>
  <c r="G48" i="1"/>
  <c r="F48" i="1"/>
  <c r="T44" i="1"/>
  <c r="T43" i="1"/>
  <c r="T42" i="1"/>
  <c r="T40" i="1"/>
  <c r="S36" i="1"/>
  <c r="L36" i="1"/>
  <c r="T39" i="1"/>
  <c r="T38" i="1"/>
  <c r="D36" i="1"/>
  <c r="U36" i="1"/>
  <c r="R36" i="1"/>
  <c r="Q36" i="1"/>
  <c r="P36" i="1"/>
  <c r="O36" i="1"/>
  <c r="M36" i="1"/>
  <c r="K36" i="1"/>
  <c r="I36" i="1"/>
  <c r="H36" i="1"/>
  <c r="G36" i="1"/>
  <c r="N36" i="1"/>
  <c r="J36" i="1"/>
  <c r="F36" i="1"/>
  <c r="E36" i="1"/>
  <c r="T35" i="1"/>
  <c r="M30" i="1"/>
  <c r="T34" i="1"/>
  <c r="T33" i="1"/>
  <c r="U30" i="1"/>
  <c r="O30" i="1"/>
  <c r="G30" i="1"/>
  <c r="T32" i="1"/>
  <c r="Q30" i="1"/>
  <c r="P30" i="1"/>
  <c r="N30" i="1"/>
  <c r="L30" i="1"/>
  <c r="J30" i="1"/>
  <c r="I30" i="1"/>
  <c r="H30" i="1"/>
  <c r="F30" i="1"/>
  <c r="S30" i="1"/>
  <c r="R30" i="1"/>
  <c r="K30" i="1"/>
  <c r="E30" i="1"/>
  <c r="C30" i="1"/>
  <c r="T29" i="1"/>
  <c r="N24" i="1"/>
  <c r="T28" i="1"/>
  <c r="U24" i="1"/>
  <c r="T27" i="1"/>
  <c r="P24" i="1"/>
  <c r="T26" i="1"/>
  <c r="C24" i="1"/>
  <c r="Q24" i="1"/>
  <c r="O24" i="1"/>
  <c r="O23" i="1" s="1"/>
  <c r="M24" i="1"/>
  <c r="K24" i="1"/>
  <c r="J24" i="1"/>
  <c r="I24" i="1"/>
  <c r="G24" i="1"/>
  <c r="S24" i="1"/>
  <c r="R24" i="1"/>
  <c r="L24" i="1"/>
  <c r="E24" i="1"/>
  <c r="D24" i="1"/>
  <c r="T22" i="1"/>
  <c r="U18" i="1"/>
  <c r="T21" i="1"/>
  <c r="L18" i="1"/>
  <c r="T20" i="1"/>
  <c r="O18" i="1"/>
  <c r="N18" i="1"/>
  <c r="M18" i="1"/>
  <c r="K18" i="1"/>
  <c r="C18" i="1"/>
  <c r="S18" i="1"/>
  <c r="R18" i="1"/>
  <c r="Q18" i="1"/>
  <c r="P18" i="1"/>
  <c r="I18" i="1"/>
  <c r="T15" i="1"/>
  <c r="O13" i="1"/>
  <c r="N13" i="1"/>
  <c r="M13" i="1"/>
  <c r="K13" i="1"/>
  <c r="G13" i="1"/>
  <c r="F13" i="1"/>
  <c r="C13" i="1"/>
  <c r="U13" i="1"/>
  <c r="S13" i="1"/>
  <c r="R13" i="1"/>
  <c r="Q13" i="1"/>
  <c r="P13" i="1"/>
  <c r="L13" i="1"/>
  <c r="J13" i="1"/>
  <c r="I13" i="1"/>
  <c r="H13" i="1"/>
  <c r="E13" i="1"/>
  <c r="T11" i="1"/>
  <c r="V11" i="1" s="1"/>
  <c r="T8" i="1"/>
  <c r="R49" i="1" l="1"/>
  <c r="R75" i="1" s="1"/>
  <c r="C10" i="1"/>
  <c r="C9" i="1" s="1"/>
  <c r="C45" i="1" s="1"/>
  <c r="L10" i="1"/>
  <c r="V40" i="1"/>
  <c r="V21" i="1"/>
  <c r="V22" i="1"/>
  <c r="V27" i="1"/>
  <c r="V42" i="1"/>
  <c r="V43" i="1"/>
  <c r="V28" i="1"/>
  <c r="V32" i="1"/>
  <c r="V35" i="1"/>
  <c r="V44" i="1"/>
  <c r="V26" i="1"/>
  <c r="V8" i="1"/>
  <c r="V39" i="1"/>
  <c r="V15" i="1"/>
  <c r="V20" i="1"/>
  <c r="V29" i="1"/>
  <c r="P49" i="1"/>
  <c r="P75" i="1" s="1"/>
  <c r="V33" i="1"/>
  <c r="K23" i="1"/>
  <c r="I10" i="1"/>
  <c r="U50" i="1"/>
  <c r="S49" i="1"/>
  <c r="S75" i="1" s="1"/>
  <c r="S10" i="1"/>
  <c r="R23" i="1"/>
  <c r="R10" i="1"/>
  <c r="R9" i="1" s="1"/>
  <c r="R45" i="1" s="1"/>
  <c r="G49" i="1"/>
  <c r="G75" i="1" s="1"/>
  <c r="Q23" i="1"/>
  <c r="T52" i="1"/>
  <c r="U58" i="1"/>
  <c r="G10" i="1"/>
  <c r="S23" i="1"/>
  <c r="K49" i="1"/>
  <c r="K75" i="1" s="1"/>
  <c r="T16" i="1"/>
  <c r="P23" i="1"/>
  <c r="U65" i="1"/>
  <c r="T17" i="1"/>
  <c r="V68" i="1"/>
  <c r="T68" i="1"/>
  <c r="O49" i="1"/>
  <c r="O75" i="1" s="1"/>
  <c r="C49" i="1"/>
  <c r="C75" i="1" s="1"/>
  <c r="I49" i="1"/>
  <c r="I75" i="1" s="1"/>
  <c r="H49" i="1"/>
  <c r="H75" i="1" s="1"/>
  <c r="N49" i="1"/>
  <c r="N75" i="1" s="1"/>
  <c r="J49" i="1"/>
  <c r="J75" i="1" s="1"/>
  <c r="Q49" i="1"/>
  <c r="Q75" i="1" s="1"/>
  <c r="L49" i="1"/>
  <c r="L75" i="1" s="1"/>
  <c r="J23" i="1"/>
  <c r="E23" i="1"/>
  <c r="M23" i="1"/>
  <c r="L23" i="1"/>
  <c r="N23" i="1"/>
  <c r="G23" i="1"/>
  <c r="I23" i="1"/>
  <c r="K10" i="1"/>
  <c r="M10" i="1"/>
  <c r="Q10" i="1"/>
  <c r="E10" i="1"/>
  <c r="O10" i="1"/>
  <c r="O9" i="1" s="1"/>
  <c r="O45" i="1" s="1"/>
  <c r="H10" i="1"/>
  <c r="P10" i="1"/>
  <c r="C23" i="1"/>
  <c r="U23" i="1"/>
  <c r="T36" i="1"/>
  <c r="F10" i="1"/>
  <c r="T13" i="1"/>
  <c r="N10" i="1"/>
  <c r="V58" i="1"/>
  <c r="V41" i="1"/>
  <c r="M49" i="1"/>
  <c r="M75" i="1" s="1"/>
  <c r="D51" i="1"/>
  <c r="U10" i="1"/>
  <c r="T30" i="1"/>
  <c r="V65" i="1"/>
  <c r="D13" i="1"/>
  <c r="D23" i="1"/>
  <c r="H24" i="1"/>
  <c r="H23" i="1" s="1"/>
  <c r="V34" i="1"/>
  <c r="V38" i="1"/>
  <c r="E52" i="1"/>
  <c r="V54" i="1"/>
  <c r="T12" i="1"/>
  <c r="T55" i="1"/>
  <c r="V59" i="1"/>
  <c r="T69" i="1"/>
  <c r="V71" i="1"/>
  <c r="T25" i="1"/>
  <c r="J18" i="1"/>
  <c r="T18" i="1" s="1"/>
  <c r="F24" i="1"/>
  <c r="T31" i="1"/>
  <c r="T53" i="1"/>
  <c r="F51" i="1"/>
  <c r="T37" i="1"/>
  <c r="V53" i="1"/>
  <c r="F65" i="1"/>
  <c r="T65" i="1" s="1"/>
  <c r="T14" i="1"/>
  <c r="T19" i="1"/>
  <c r="F58" i="1"/>
  <c r="T58" i="1" s="1"/>
  <c r="L9" i="1" l="1"/>
  <c r="L45" i="1" s="1"/>
  <c r="Q9" i="1"/>
  <c r="Q45" i="1" s="1"/>
  <c r="C77" i="1"/>
  <c r="K9" i="1"/>
  <c r="K45" i="1" s="1"/>
  <c r="V25" i="1"/>
  <c r="V16" i="1"/>
  <c r="V30" i="1"/>
  <c r="V31" i="1"/>
  <c r="V37" i="1"/>
  <c r="V36" i="1"/>
  <c r="V17" i="1"/>
  <c r="V19" i="1"/>
  <c r="V14" i="1"/>
  <c r="V18" i="1"/>
  <c r="V12" i="1"/>
  <c r="S9" i="1"/>
  <c r="S45" i="1" s="1"/>
  <c r="G9" i="1"/>
  <c r="G45" i="1" s="1"/>
  <c r="H9" i="1"/>
  <c r="H45" i="1" s="1"/>
  <c r="I9" i="1"/>
  <c r="I45" i="1" s="1"/>
  <c r="U49" i="1"/>
  <c r="U75" i="1" s="1"/>
  <c r="P9" i="1"/>
  <c r="P45" i="1" s="1"/>
  <c r="V13" i="1"/>
  <c r="E9" i="1"/>
  <c r="E45" i="1" s="1"/>
  <c r="U9" i="1"/>
  <c r="U45" i="1" s="1"/>
  <c r="M9" i="1"/>
  <c r="M45" i="1" s="1"/>
  <c r="N9" i="1"/>
  <c r="N45" i="1" s="1"/>
  <c r="E51" i="1"/>
  <c r="V51" i="1" s="1"/>
  <c r="V52" i="1"/>
  <c r="J10" i="1"/>
  <c r="J9" i="1" s="1"/>
  <c r="J45" i="1" s="1"/>
  <c r="D10" i="1"/>
  <c r="D50" i="1"/>
  <c r="F50" i="1"/>
  <c r="T51" i="1"/>
  <c r="F23" i="1"/>
  <c r="T23" i="1" s="1"/>
  <c r="T24" i="1"/>
  <c r="V24" i="1" l="1"/>
  <c r="V23" i="1"/>
  <c r="T50" i="1"/>
  <c r="F49" i="1"/>
  <c r="D49" i="1"/>
  <c r="D9" i="1"/>
  <c r="F9" i="1"/>
  <c r="T10" i="1"/>
  <c r="E50" i="1"/>
  <c r="V50" i="1" s="1"/>
  <c r="V10" i="1" l="1"/>
  <c r="T9" i="1"/>
  <c r="F45" i="1"/>
  <c r="D75" i="1"/>
  <c r="D45" i="1"/>
  <c r="F75" i="1"/>
  <c r="T49" i="1"/>
  <c r="E49" i="1"/>
  <c r="V49" i="1" s="1"/>
  <c r="V9" i="1" l="1"/>
  <c r="T75" i="1"/>
  <c r="T45" i="1"/>
  <c r="E75" i="1"/>
  <c r="V75" i="1" s="1"/>
  <c r="V45" i="1" l="1"/>
</calcChain>
</file>

<file path=xl/sharedStrings.xml><?xml version="1.0" encoding="utf-8"?>
<sst xmlns="http://schemas.openxmlformats.org/spreadsheetml/2006/main" count="105" uniqueCount="99">
  <si>
    <t>conc_codigo</t>
  </si>
  <si>
    <t>Concepto</t>
  </si>
  <si>
    <t>definitivo</t>
  </si>
  <si>
    <t>Reconocido</t>
  </si>
  <si>
    <t>Obligaciones</t>
  </si>
  <si>
    <t xml:space="preserve">Enero </t>
  </si>
  <si>
    <t>Febrero</t>
  </si>
  <si>
    <t>Marzo</t>
  </si>
  <si>
    <t>Abril</t>
  </si>
  <si>
    <t>Mayo</t>
  </si>
  <si>
    <t>Junio</t>
  </si>
  <si>
    <t>Julio</t>
  </si>
  <si>
    <t>Agosto</t>
  </si>
  <si>
    <t>Septiembre</t>
  </si>
  <si>
    <t>Octubre</t>
  </si>
  <si>
    <t>Noviembre</t>
  </si>
  <si>
    <t>Diciembre</t>
  </si>
  <si>
    <t>Pagado Vigencia Actual Recursos Subsidio Oferta</t>
  </si>
  <si>
    <t>Pago Vigencia Actual Recursos Art. 5 DecLeg 538</t>
  </si>
  <si>
    <t>Total Recaudado Vigencia Actual</t>
  </si>
  <si>
    <t>Recaudado Vigencias Anteriores</t>
  </si>
  <si>
    <t>COMPROBACION (no puede ser rojo)</t>
  </si>
  <si>
    <t>Ingresos Corrientes</t>
  </si>
  <si>
    <t>...Venta de Servicios de Salud</t>
  </si>
  <si>
    <t>.........Regimen Subsidiado</t>
  </si>
  <si>
    <t>.........Regimen Contributivo</t>
  </si>
  <si>
    <t>.........Atención a población pobre en lo no cubierto con subsidios a la demanda</t>
  </si>
  <si>
    <t>............Población pobre no afiliada al Régimen Subsidiado</t>
  </si>
  <si>
    <t>.........SOAT (Diferentes a ECAT)</t>
  </si>
  <si>
    <t>.........ADRES (Antes FOSYGA)</t>
  </si>
  <si>
    <t>.........Plan de intervenciones colectivas</t>
  </si>
  <si>
    <t>.........Otras ventas de servicios de salud</t>
  </si>
  <si>
    <t>............Cuotas de recuperación (Vinculados)</t>
  </si>
  <si>
    <t>............Cuotas moderadoras y copagos</t>
  </si>
  <si>
    <t>............Agendamiento y aplicación de la vacuna contra el COVID-19 (Resolución 166 de 2021)</t>
  </si>
  <si>
    <t>............Otras ventas de servicios de salud</t>
  </si>
  <si>
    <t>...Total Aportes (No ligados a la venta de servicios)</t>
  </si>
  <si>
    <t>......Aportes de la nación No ligados a la venta de servicios</t>
  </si>
  <si>
    <t>.........Aportes de la Nación para el Programa de Saneamiento Fiscal y Financiero (Excluye FONSAET)</t>
  </si>
  <si>
    <t>.........FONSAET -Fondo de Salvamento y Garantía del Sector Salud-</t>
  </si>
  <si>
    <t>.........Aportes Artículo 5 Decreto Ley 538 de 2020 - Nación</t>
  </si>
  <si>
    <t>.........Recursos por disponibilidad de camas de unidades de cuidado intensivo e intermedio (Resolución 1161 de 2020)</t>
  </si>
  <si>
    <t>.........Otros Aportes de la Nación no ligados a la venta de servicios de salud</t>
  </si>
  <si>
    <t>......Aportes del departamento/distrito No ligados a la venta de servicios</t>
  </si>
  <si>
    <t>.........Subsidio a la oferta (Art. 2.4.2.6 Decreto 268 de 2020) - Departamento / Distrito</t>
  </si>
  <si>
    <t>.........Aportes Artículo 5 Decreto Ley 538 de 2020 - Departamento / Distrito</t>
  </si>
  <si>
    <t>.........Aportes del Departamento/Distrito para el Programa de Saneamiento Fiscal y Financiero</t>
  </si>
  <si>
    <t>.........Estampillas</t>
  </si>
  <si>
    <t>.........Otros aportes del Departamento/Distrito no ligados a la venta de servicios de salud</t>
  </si>
  <si>
    <t>......Aportes del municipio No ligados a la venta de servicios</t>
  </si>
  <si>
    <t>.........Subsidio a la oferta (Art. 2.4.2.6 Decreto 268 de 2020) - Municipio certificado</t>
  </si>
  <si>
    <t>.........Aportes del Municipio para el Programa de Saneamiento Fiscal y Financiero</t>
  </si>
  <si>
    <t>.........Aportes Artículo 5 Decreto Ley 538 de 2020 - Municipio</t>
  </si>
  <si>
    <t>.........Otros aportes del Municipio no ligados a la venta de servicios de salud</t>
  </si>
  <si>
    <t>...Otros ingresos corrientes</t>
  </si>
  <si>
    <t>Ingresos de Capital</t>
  </si>
  <si>
    <t>Otros Ingresos</t>
  </si>
  <si>
    <t>Cuentas por cobrar Otras vigencias</t>
  </si>
  <si>
    <t>TOTAL DE INGRESOS</t>
  </si>
  <si>
    <t>debe ser cero</t>
  </si>
  <si>
    <t>Comprometido</t>
  </si>
  <si>
    <t>Pagado Vigencia Actual</t>
  </si>
  <si>
    <t>Pagado Otros Recursos Vigencias Anteriores</t>
  </si>
  <si>
    <t>COMPROBACION def - comp  (no puede ser rojo)</t>
  </si>
  <si>
    <t>GASTOS DE FUNCIONAMIENTO</t>
  </si>
  <si>
    <t>...GASTOS DE PERSONAL</t>
  </si>
  <si>
    <t>......Gastos de Personal de Planta</t>
  </si>
  <si>
    <t>.........Servicios personales asociados a la nómina</t>
  </si>
  <si>
    <t>............Sueldos personal de nómina</t>
  </si>
  <si>
    <t>............Horas extras, dominicales y festivos</t>
  </si>
  <si>
    <t>............Otros conceptos de servicios personales asociados a la nómina</t>
  </si>
  <si>
    <t>.........Contribuciones inherentes a la nómina</t>
  </si>
  <si>
    <t>......Servicios Personales Indirectos</t>
  </si>
  <si>
    <t>...GASTOS GENERALES</t>
  </si>
  <si>
    <t>......Adquisición de bienes</t>
  </si>
  <si>
    <t>......Adquisición de servicios (diferentes a mantenimiento)</t>
  </si>
  <si>
    <t>......Mantenimiento</t>
  </si>
  <si>
    <t>......Servicios públicos</t>
  </si>
  <si>
    <t>......Impuestos y Multas</t>
  </si>
  <si>
    <t>......Otros</t>
  </si>
  <si>
    <t>...TRANSFERENCIAS CORRIENTES</t>
  </si>
  <si>
    <t>......Otras transferencias corrientes</t>
  </si>
  <si>
    <t>GASTOS DE OPERACION COMERCIAL Y PRESTACION DE SERVICIOS</t>
  </si>
  <si>
    <t>...Medicamentos</t>
  </si>
  <si>
    <t>...De comercialización (compra de ByS para la venta diferentes a medicamentos)</t>
  </si>
  <si>
    <t>...De prestación de servicios (compra de ByS para prestación de servicios diferentes a medicamentos)</t>
  </si>
  <si>
    <t>INVERSION</t>
  </si>
  <si>
    <t>DEUDA PUBLICA</t>
  </si>
  <si>
    <t>CUENTAS POR PAGAR (Vigencias anteriores)</t>
  </si>
  <si>
    <t>TOTAL DE GASTOS</t>
  </si>
  <si>
    <t>EJECUCIÓN PRESUPUESTAL PARA EL SISTEMA DE INFORMACION HOSPITALARIO - SIHO</t>
  </si>
  <si>
    <t>SECRETARIA SECCIONAL DE SALUD Y PROTECCION SOCIAL DE ANTIOQUIA</t>
  </si>
  <si>
    <t xml:space="preserve">El Gerente y el Jefe de Presupuesto ( o quien haga sus veces) certificamos, que la información contenida en este formato es copia fiel del sistema de información.  El presente formato se expide como soporte para el tramite de información a através del Sistema de Información Hosptalario SIHO. </t>
  </si>
  <si>
    <t>MUNICIPO DE SAN PEDRO DE LOS MILAGROS</t>
  </si>
  <si>
    <t>ESE HOSPITAL SANTA ISABEL NIT 800014405-2</t>
  </si>
  <si>
    <t>MARIA CRISTINA SIERRA BETANCUR</t>
  </si>
  <si>
    <t>Gerente</t>
  </si>
  <si>
    <t xml:space="preserve">LUZ ELIZABETH BEDOYA BETANCUR </t>
  </si>
  <si>
    <t>Subdirectora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</si>
</sst>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0"/>
      <name val="Verdana"/>
      <family val="2"/>
    </font>
    <font>
      <sz val="8"/>
      <name val="Verdana"/>
      <family val="2"/>
    </font>
    <font>
      <u/>
      <sz val="11"/>
      <name val="Calibri"/>
      <family val="2"/>
      <scheme val="minor"/>
    </font>
    <font>
      <sz val="8"/>
      <name val="Calibri"/>
      <family val="2"/>
      <scheme val="minor"/>
    </font>
    <font>
      <sz val="10"/>
      <name val="Verdana"/>
      <family val="2"/>
    </font>
  </fonts>
  <fills count="8">
    <fill>
      <patternFill patternType="none"/>
    </fill>
    <fill>
      <patternFill patternType="gray125"/>
    </fill>
    <fill>
      <patternFill patternType="solid">
        <fgColor rgb="FFFFFFFF"/>
        <bgColor indexed="64"/>
      </patternFill>
    </fill>
    <fill>
      <patternFill patternType="solid">
        <fgColor rgb="FFF7F7F7"/>
        <bgColor indexed="64"/>
      </patternFill>
    </fill>
    <fill>
      <patternFill patternType="solid">
        <fgColor rgb="FFE0E0E0"/>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
    <border>
      <left/>
      <right/>
      <top/>
      <bottom/>
      <diagonal/>
    </border>
    <border>
      <left style="thin">
        <color rgb="FF0094C7"/>
      </left>
      <right style="thin">
        <color rgb="FF0094C7"/>
      </right>
      <top style="thin">
        <color rgb="FF0094C7"/>
      </top>
      <bottom style="thin">
        <color rgb="FF0094C7"/>
      </bottom>
      <diagonal/>
    </border>
    <border>
      <left style="thin">
        <color rgb="FF0094C7"/>
      </left>
      <right style="thin">
        <color rgb="FF0094C7"/>
      </right>
      <top/>
      <bottom/>
      <diagonal/>
    </border>
  </borders>
  <cellStyleXfs count="3">
    <xf numFmtId="0" fontId="0" fillId="0" borderId="0"/>
    <xf numFmtId="41" fontId="1"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0" fontId="3" fillId="0" borderId="0" xfId="0" applyFont="1" applyProtection="1">
      <protection locked="0"/>
    </xf>
    <xf numFmtId="0" fontId="4" fillId="0" borderId="0" xfId="0" applyFont="1" applyAlignment="1" applyProtection="1">
      <alignment horizontal="center" wrapText="1"/>
      <protection locked="0"/>
    </xf>
    <xf numFmtId="0" fontId="5" fillId="0" borderId="0" xfId="0" applyFont="1" applyAlignment="1" applyProtection="1">
      <alignment vertical="center" wrapText="1"/>
      <protection locked="0"/>
    </xf>
    <xf numFmtId="0" fontId="3" fillId="2" borderId="0" xfId="0" applyFont="1" applyFill="1" applyProtection="1">
      <protection locked="0"/>
    </xf>
    <xf numFmtId="0" fontId="5" fillId="7" borderId="2"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5" borderId="0" xfId="0" applyFont="1" applyFill="1" applyProtection="1">
      <protection locked="0"/>
    </xf>
    <xf numFmtId="0" fontId="7" fillId="0" borderId="0" xfId="1" applyNumberFormat="1" applyFont="1" applyProtection="1">
      <protection locked="0"/>
    </xf>
    <xf numFmtId="0" fontId="3" fillId="0" borderId="0" xfId="0" applyFont="1" applyAlignment="1">
      <alignment wrapText="1"/>
    </xf>
    <xf numFmtId="0" fontId="6" fillId="4" borderId="1" xfId="2" applyNumberFormat="1" applyFont="1" applyFill="1" applyBorder="1" applyAlignment="1" applyProtection="1">
      <alignment vertical="center" wrapText="1"/>
    </xf>
    <xf numFmtId="0" fontId="3" fillId="0" borderId="0" xfId="0" applyFont="1"/>
    <xf numFmtId="0" fontId="5" fillId="7" borderId="1" xfId="0" applyFont="1" applyFill="1" applyBorder="1" applyAlignment="1">
      <alignment horizontal="center" vertical="center" wrapText="1"/>
    </xf>
    <xf numFmtId="0" fontId="6" fillId="3" borderId="1" xfId="2" applyNumberFormat="1" applyFont="1" applyFill="1" applyBorder="1" applyAlignment="1" applyProtection="1">
      <alignment vertical="center" wrapText="1"/>
    </xf>
    <xf numFmtId="0" fontId="6" fillId="0" borderId="1" xfId="2" applyNumberFormat="1" applyFont="1" applyFill="1" applyBorder="1" applyAlignment="1" applyProtection="1">
      <alignment vertical="center" wrapText="1"/>
    </xf>
    <xf numFmtId="0" fontId="3" fillId="5" borderId="0" xfId="0" applyFont="1" applyFill="1" applyAlignment="1">
      <alignment wrapText="1"/>
    </xf>
    <xf numFmtId="0" fontId="6" fillId="5" borderId="1" xfId="2" applyNumberFormat="1" applyFont="1" applyFill="1" applyBorder="1" applyAlignment="1" applyProtection="1">
      <alignment vertical="center" wrapText="1"/>
    </xf>
    <xf numFmtId="0" fontId="7" fillId="0" borderId="0" xfId="1" applyNumberFormat="1" applyFont="1" applyProtection="1"/>
    <xf numFmtId="0" fontId="7" fillId="0" borderId="0" xfId="1" applyNumberFormat="1" applyFont="1" applyAlignment="1" applyProtection="1">
      <alignment wrapText="1"/>
    </xf>
    <xf numFmtId="0" fontId="3" fillId="6" borderId="0" xfId="0" applyFont="1" applyFill="1" applyAlignment="1">
      <alignment horizontal="right" wrapText="1"/>
    </xf>
    <xf numFmtId="3" fontId="3" fillId="0" borderId="0" xfId="0" applyNumberFormat="1" applyFont="1" applyProtection="1">
      <protection locked="0"/>
    </xf>
    <xf numFmtId="3" fontId="5" fillId="0" borderId="0" xfId="0" applyNumberFormat="1" applyFont="1" applyAlignment="1" applyProtection="1">
      <alignment vertical="center" wrapText="1"/>
      <protection locked="0"/>
    </xf>
    <xf numFmtId="3" fontId="3" fillId="2" borderId="0" xfId="0" applyNumberFormat="1" applyFont="1" applyFill="1" applyProtection="1">
      <protection locked="0"/>
    </xf>
    <xf numFmtId="3" fontId="5" fillId="7" borderId="1" xfId="0" applyNumberFormat="1" applyFont="1" applyFill="1" applyBorder="1" applyAlignment="1">
      <alignment horizontal="center" vertical="center" wrapText="1"/>
    </xf>
    <xf numFmtId="3" fontId="5" fillId="7" borderId="2" xfId="0" applyNumberFormat="1" applyFont="1" applyFill="1" applyBorder="1" applyAlignment="1">
      <alignment horizontal="center" vertical="center" wrapText="1"/>
    </xf>
    <xf numFmtId="3" fontId="5" fillId="3" borderId="1" xfId="0" applyNumberFormat="1" applyFont="1" applyFill="1" applyBorder="1" applyAlignment="1" applyProtection="1">
      <alignment horizontal="right" vertical="center" wrapText="1"/>
      <protection locked="0"/>
    </xf>
    <xf numFmtId="3" fontId="5" fillId="4" borderId="1" xfId="0" applyNumberFormat="1" applyFont="1" applyFill="1" applyBorder="1" applyAlignment="1">
      <alignment horizontal="right" vertical="center" wrapText="1"/>
    </xf>
    <xf numFmtId="3" fontId="3" fillId="0" borderId="0" xfId="0" applyNumberFormat="1" applyFont="1"/>
    <xf numFmtId="3" fontId="5" fillId="0" borderId="1" xfId="0" applyNumberFormat="1" applyFont="1" applyBorder="1" applyAlignment="1" applyProtection="1">
      <alignment horizontal="right" vertical="center" wrapText="1"/>
      <protection locked="0"/>
    </xf>
    <xf numFmtId="3" fontId="5" fillId="5" borderId="1" xfId="0" applyNumberFormat="1" applyFont="1" applyFill="1" applyBorder="1" applyAlignment="1" applyProtection="1">
      <alignment horizontal="right" vertical="center" wrapText="1"/>
      <protection locked="0"/>
    </xf>
    <xf numFmtId="3" fontId="3" fillId="5" borderId="0" xfId="0" applyNumberFormat="1" applyFont="1" applyFill="1" applyProtection="1">
      <protection locked="0"/>
    </xf>
    <xf numFmtId="3" fontId="5" fillId="7" borderId="1" xfId="0" applyNumberFormat="1" applyFont="1" applyFill="1" applyBorder="1" applyAlignment="1" applyProtection="1">
      <alignment horizontal="center" vertical="center" wrapText="1"/>
      <protection locked="0"/>
    </xf>
    <xf numFmtId="3" fontId="5" fillId="7" borderId="2" xfId="0" applyNumberFormat="1" applyFont="1" applyFill="1" applyBorder="1" applyAlignment="1" applyProtection="1">
      <alignment horizontal="center" vertical="center" wrapText="1"/>
      <protection locked="0"/>
    </xf>
    <xf numFmtId="3" fontId="7" fillId="0" borderId="0" xfId="1" applyNumberFormat="1" applyFont="1" applyProtection="1">
      <protection locked="0"/>
    </xf>
    <xf numFmtId="3" fontId="3" fillId="6" borderId="0" xfId="0" applyNumberFormat="1" applyFont="1" applyFill="1"/>
    <xf numFmtId="3" fontId="3" fillId="0" borderId="0" xfId="0" applyNumberFormat="1" applyFont="1" applyAlignment="1" applyProtection="1">
      <alignment wrapText="1"/>
      <protection locked="0"/>
    </xf>
    <xf numFmtId="3" fontId="8" fillId="4" borderId="1" xfId="0" applyNumberFormat="1" applyFont="1" applyFill="1" applyBorder="1" applyAlignment="1">
      <alignment horizontal="right" vertical="center" wrapText="1"/>
    </xf>
    <xf numFmtId="0" fontId="3"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4" fillId="0" borderId="0" xfId="0" applyFont="1" applyAlignment="1">
      <alignment horizontal="center" wrapText="1"/>
    </xf>
    <xf numFmtId="0" fontId="4" fillId="0" borderId="0" xfId="0" applyFont="1" applyAlignment="1" applyProtection="1">
      <alignment horizontal="center" wrapText="1"/>
      <protection locked="0"/>
    </xf>
  </cellXfs>
  <cellStyles count="3">
    <cellStyle name="Hipervínculo" xfId="2" builtinId="8"/>
    <cellStyle name="Millares [0]" xfId="1" builtinId="6"/>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79</xdr:row>
      <xdr:rowOff>645583</xdr:rowOff>
    </xdr:from>
    <xdr:to>
      <xdr:col>1</xdr:col>
      <xdr:colOff>1997075</xdr:colOff>
      <xdr:row>82</xdr:row>
      <xdr:rowOff>119592</xdr:rowOff>
    </xdr:to>
    <xdr:pic>
      <xdr:nvPicPr>
        <xdr:cNvPr id="2" name="Imagen 1">
          <a:extLst>
            <a:ext uri="{FF2B5EF4-FFF2-40B4-BE49-F238E27FC236}">
              <a16:creationId xmlns:a16="http://schemas.microsoft.com/office/drawing/2014/main" id="{AF9903B3-3C43-3132-D3DF-7F5A360CEE0B}"/>
            </a:ext>
          </a:extLst>
        </xdr:cNvPr>
        <xdr:cNvPicPr>
          <a:picLocks noChangeAspect="1"/>
        </xdr:cNvPicPr>
      </xdr:nvPicPr>
      <xdr:blipFill>
        <a:blip xmlns:r="http://schemas.openxmlformats.org/officeDocument/2006/relationships" r:embed="rId1" cstate="print"/>
        <a:srcRect l="33333" t="37931" r="30864" b="41066"/>
        <a:stretch>
          <a:fillRect/>
        </a:stretch>
      </xdr:blipFill>
      <xdr:spPr bwMode="auto">
        <a:xfrm>
          <a:off x="497417" y="25876250"/>
          <a:ext cx="1933575" cy="638175"/>
        </a:xfrm>
        <a:prstGeom prst="rect">
          <a:avLst/>
        </a:prstGeom>
        <a:noFill/>
        <a:ln w="9525">
          <a:noFill/>
          <a:miter lim="800000"/>
          <a:headEnd/>
          <a:tailEnd/>
        </a:ln>
      </xdr:spPr>
    </xdr:pic>
    <xdr:clientData/>
  </xdr:twoCellAnchor>
  <xdr:twoCellAnchor editAs="oneCell">
    <xdr:from>
      <xdr:col>15</xdr:col>
      <xdr:colOff>190500</xdr:colOff>
      <xdr:row>79</xdr:row>
      <xdr:rowOff>455083</xdr:rowOff>
    </xdr:from>
    <xdr:to>
      <xdr:col>16</xdr:col>
      <xdr:colOff>669713</xdr:colOff>
      <xdr:row>83</xdr:row>
      <xdr:rowOff>18627</xdr:rowOff>
    </xdr:to>
    <xdr:pic>
      <xdr:nvPicPr>
        <xdr:cNvPr id="3" name="Imagen 2">
          <a:extLst>
            <a:ext uri="{FF2B5EF4-FFF2-40B4-BE49-F238E27FC236}">
              <a16:creationId xmlns:a16="http://schemas.microsoft.com/office/drawing/2014/main" id="{C56D6911-9902-F88A-710A-3AF736C24CC5}"/>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artisticCutout/>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7016750" y="25685750"/>
          <a:ext cx="1452880" cy="91821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Reporte%20SIHO/INGRESOS%20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Reporte%20SIHO/INGRESOS%20FEBRE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ug/OneDrive%20-%20Gobernacion%20de%20Antioquia/Escritorio/VALIDADORES%20TRIMESTRALES/CUADRO%20EJECUCION%20SIHO%20INDICADORE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perado_Hoja1"/>
    </sheetNames>
    <sheetDataSet>
      <sheetData sheetId="0">
        <row r="33">
          <cell r="E33">
            <v>218203786</v>
          </cell>
        </row>
        <row r="43">
          <cell r="E43">
            <v>1125350</v>
          </cell>
        </row>
        <row r="45">
          <cell r="E45">
            <v>17517819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perado_Hoja1"/>
    </sheetNames>
    <sheetDataSet>
      <sheetData sheetId="0">
        <row r="17">
          <cell r="I17">
            <v>150514287</v>
          </cell>
        </row>
        <row r="20">
          <cell r="I20">
            <v>113833437</v>
          </cell>
        </row>
        <row r="29">
          <cell r="I29">
            <v>24792121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1"/>
      <sheetName val="I2"/>
      <sheetName val="I3"/>
      <sheetName val="I4"/>
      <sheetName val="I5"/>
      <sheetName val="I6"/>
      <sheetName val="I7"/>
      <sheetName val="I8"/>
      <sheetName val="I9"/>
      <sheetName val="I10"/>
      <sheetName val="I11"/>
      <sheetName val="I12"/>
      <sheetName val="G1"/>
      <sheetName val="G2"/>
      <sheetName val="G3"/>
      <sheetName val="G4"/>
      <sheetName val="G5"/>
      <sheetName val="G6"/>
      <sheetName val="G7"/>
      <sheetName val="G8"/>
      <sheetName val="G9"/>
      <sheetName val="G10"/>
      <sheetName val="G11"/>
      <sheetName val="G12"/>
      <sheetName val="siho"/>
      <sheetName val="INDICADOR"/>
      <sheetName val="FT"/>
      <sheetName val="PASIVO"/>
      <sheetName val="CARTERA"/>
      <sheetName val="MANTENIMIENTO"/>
      <sheetName val="Produccion"/>
      <sheetName val="homologacion"/>
    </sheetNames>
    <sheetDataSet>
      <sheetData sheetId="0"/>
      <sheetData sheetId="1">
        <row r="1">
          <cell r="A1" t="str">
            <v>RUBRO SIHO</v>
          </cell>
        </row>
      </sheetData>
      <sheetData sheetId="2">
        <row r="1">
          <cell r="A1" t="str">
            <v>RUBRO SIHO</v>
          </cell>
        </row>
      </sheetData>
      <sheetData sheetId="3">
        <row r="1">
          <cell r="A1" t="str">
            <v>RUBRO SIHO</v>
          </cell>
        </row>
      </sheetData>
      <sheetData sheetId="4">
        <row r="1">
          <cell r="A1" t="str">
            <v>RUBRO SIHO</v>
          </cell>
        </row>
      </sheetData>
      <sheetData sheetId="5">
        <row r="1">
          <cell r="A1" t="str">
            <v>RUBRO SIHO</v>
          </cell>
        </row>
      </sheetData>
      <sheetData sheetId="6">
        <row r="1">
          <cell r="A1" t="str">
            <v>RUBRO SIHO</v>
          </cell>
        </row>
      </sheetData>
      <sheetData sheetId="7">
        <row r="1">
          <cell r="A1" t="str">
            <v>RUBRO SIHO</v>
          </cell>
        </row>
      </sheetData>
      <sheetData sheetId="8">
        <row r="1">
          <cell r="A1" t="str">
            <v>RUBRO SIHO</v>
          </cell>
        </row>
      </sheetData>
      <sheetData sheetId="9">
        <row r="1">
          <cell r="A1" t="str">
            <v>RUBRO SIHO</v>
          </cell>
        </row>
      </sheetData>
      <sheetData sheetId="10">
        <row r="1">
          <cell r="A1" t="str">
            <v>RUBRO SIHO</v>
          </cell>
        </row>
      </sheetData>
      <sheetData sheetId="11">
        <row r="1">
          <cell r="A1" t="str">
            <v>RUBRO SIHO</v>
          </cell>
        </row>
      </sheetData>
      <sheetData sheetId="12">
        <row r="2">
          <cell r="AE2" t="str">
            <v>20220131</v>
          </cell>
        </row>
      </sheetData>
      <sheetData sheetId="13">
        <row r="2">
          <cell r="AE2" t="str">
            <v>20220228</v>
          </cell>
        </row>
      </sheetData>
      <sheetData sheetId="14">
        <row r="1">
          <cell r="A1" t="str">
            <v>COD SIHO</v>
          </cell>
        </row>
        <row r="2">
          <cell r="AE2" t="str">
            <v>20220331</v>
          </cell>
        </row>
      </sheetData>
      <sheetData sheetId="15">
        <row r="2">
          <cell r="AE2">
            <v>0</v>
          </cell>
        </row>
      </sheetData>
      <sheetData sheetId="16">
        <row r="2">
          <cell r="AE2">
            <v>0</v>
          </cell>
        </row>
      </sheetData>
      <sheetData sheetId="17">
        <row r="2">
          <cell r="AE2">
            <v>0</v>
          </cell>
        </row>
      </sheetData>
      <sheetData sheetId="18">
        <row r="2">
          <cell r="AE2">
            <v>0</v>
          </cell>
        </row>
      </sheetData>
      <sheetData sheetId="19">
        <row r="2">
          <cell r="AE2">
            <v>0</v>
          </cell>
        </row>
      </sheetData>
      <sheetData sheetId="20">
        <row r="2">
          <cell r="AE2">
            <v>0</v>
          </cell>
        </row>
      </sheetData>
      <sheetData sheetId="21">
        <row r="2">
          <cell r="AE2">
            <v>0</v>
          </cell>
        </row>
      </sheetData>
      <sheetData sheetId="22">
        <row r="2">
          <cell r="AE2">
            <v>0</v>
          </cell>
        </row>
      </sheetData>
      <sheetData sheetId="23">
        <row r="2">
          <cell r="AE2">
            <v>0</v>
          </cell>
        </row>
      </sheetData>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javascript:__doPostBack('_ctl0$ContentPlaceHolder1$dgFlujosCajas$_ctl14$_ctl0','')" TargetMode="External"/><Relationship Id="rId18" Type="http://schemas.openxmlformats.org/officeDocument/2006/relationships/hyperlink" Target="javascript:__doPostBack('_ctl0$ContentPlaceHolder1$dgFlujosCajas$_ctl19$_ctl0','')" TargetMode="External"/><Relationship Id="rId26" Type="http://schemas.openxmlformats.org/officeDocument/2006/relationships/hyperlink" Target="javascript:__doPostBack('_ctl0$ContentPlaceHolder1$dgFlujosCajas$_ctl27$_ctl0','')" TargetMode="External"/><Relationship Id="rId39" Type="http://schemas.openxmlformats.org/officeDocument/2006/relationships/hyperlink" Target="javascript:__doPostBack('_ctl0$ContentPlaceHolder1$dgFlujosCajas$_ctl40$_ctl0','')" TargetMode="External"/><Relationship Id="rId21" Type="http://schemas.openxmlformats.org/officeDocument/2006/relationships/hyperlink" Target="javascript:__doPostBack('_ctl0$ContentPlaceHolder1$dgFlujosCajas$_ctl22$_ctl0','')" TargetMode="External"/><Relationship Id="rId34" Type="http://schemas.openxmlformats.org/officeDocument/2006/relationships/hyperlink" Target="javascript:__doPostBack('_ctl0$ContentPlaceHolder1$dgFlujosCajas$_ctl35$_ctl0','')" TargetMode="External"/><Relationship Id="rId42" Type="http://schemas.openxmlformats.org/officeDocument/2006/relationships/hyperlink" Target="javascript:__doPostBack('_ctl0$ContentPlaceHolder1$dgFlujosCajas$_ctl43$_ctl0','')" TargetMode="External"/><Relationship Id="rId47" Type="http://schemas.openxmlformats.org/officeDocument/2006/relationships/hyperlink" Target="javascript:__doPostBack('_ctl0$ContentPlaceHolder1$dgFlujosCajas$_ctl48$_ctl0','')" TargetMode="External"/><Relationship Id="rId50" Type="http://schemas.openxmlformats.org/officeDocument/2006/relationships/hyperlink" Target="javascript:__doPostBack('_ctl0$ContentPlaceHolder1$dgFlujosCajas$_ctl51$_ctl0','')" TargetMode="External"/><Relationship Id="rId55" Type="http://schemas.openxmlformats.org/officeDocument/2006/relationships/hyperlink" Target="javascript:__doPostBack('_ctl0$ContentPlaceHolder1$dgFlujosCajas$_ctl56$_ctl0','')" TargetMode="External"/><Relationship Id="rId63" Type="http://schemas.openxmlformats.org/officeDocument/2006/relationships/hyperlink" Target="javascript:__doPostBack('_ctl0$ContentPlaceHolder1$dgFlujosCajas$_ctl65$_ctl0','')" TargetMode="External"/><Relationship Id="rId7" Type="http://schemas.openxmlformats.org/officeDocument/2006/relationships/hyperlink" Target="javascript:__doPostBack('_ctl0$ContentPlaceHolder1$dgFlujosCajas$_ctl8$_ctl0','')" TargetMode="External"/><Relationship Id="rId2" Type="http://schemas.openxmlformats.org/officeDocument/2006/relationships/hyperlink" Target="javascript:__doPostBack('_ctl0$ContentPlaceHolder1$dgFlujosCajas$_ctl3$_ctl0','')" TargetMode="External"/><Relationship Id="rId16" Type="http://schemas.openxmlformats.org/officeDocument/2006/relationships/hyperlink" Target="javascript:__doPostBack('_ctl0$ContentPlaceHolder1$dgFlujosCajas$_ctl17$_ctl0','')" TargetMode="External"/><Relationship Id="rId20" Type="http://schemas.openxmlformats.org/officeDocument/2006/relationships/hyperlink" Target="javascript:__doPostBack('_ctl0$ContentPlaceHolder1$dgFlujosCajas$_ctl21$_ctl0','')" TargetMode="External"/><Relationship Id="rId29" Type="http://schemas.openxmlformats.org/officeDocument/2006/relationships/hyperlink" Target="javascript:__doPostBack('_ctl0$ContentPlaceHolder1$dgFlujosCajas$_ctl30$_ctl0','')" TargetMode="External"/><Relationship Id="rId41" Type="http://schemas.openxmlformats.org/officeDocument/2006/relationships/hyperlink" Target="javascript:__doPostBack('_ctl0$ContentPlaceHolder1$dgFlujosCajas$_ctl42$_ctl0','')" TargetMode="External"/><Relationship Id="rId54" Type="http://schemas.openxmlformats.org/officeDocument/2006/relationships/hyperlink" Target="javascript:__doPostBack('_ctl0$ContentPlaceHolder1$dgFlujosCajas$_ctl55$_ctl0','')" TargetMode="External"/><Relationship Id="rId62" Type="http://schemas.openxmlformats.org/officeDocument/2006/relationships/hyperlink" Target="javascript:__doPostBack('_ctl0$ContentPlaceHolder1$dgFlujosCajas$_ctl64$_ctl0','')" TargetMode="External"/><Relationship Id="rId1" Type="http://schemas.openxmlformats.org/officeDocument/2006/relationships/hyperlink" Target="javascript:__doPostBack('_ctl0$ContentPlaceHolder1$dgFlujosCajas$_ctl2$_ctl0','')" TargetMode="External"/><Relationship Id="rId6" Type="http://schemas.openxmlformats.org/officeDocument/2006/relationships/hyperlink" Target="javascript:__doPostBack('_ctl0$ContentPlaceHolder1$dgFlujosCajas$_ctl7$_ctl0','')" TargetMode="External"/><Relationship Id="rId11" Type="http://schemas.openxmlformats.org/officeDocument/2006/relationships/hyperlink" Target="javascript:__doPostBack('_ctl0$ContentPlaceHolder1$dgFlujosCajas$_ctl12$_ctl0','')" TargetMode="External"/><Relationship Id="rId24" Type="http://schemas.openxmlformats.org/officeDocument/2006/relationships/hyperlink" Target="javascript:__doPostBack('_ctl0$ContentPlaceHolder1$dgFlujosCajas$_ctl25$_ctl0','')" TargetMode="External"/><Relationship Id="rId32" Type="http://schemas.openxmlformats.org/officeDocument/2006/relationships/hyperlink" Target="javascript:__doPostBack('_ctl0$ContentPlaceHolder1$dgFlujosCajas$_ctl33$_ctl0','')" TargetMode="External"/><Relationship Id="rId37" Type="http://schemas.openxmlformats.org/officeDocument/2006/relationships/hyperlink" Target="javascript:__doPostBack('_ctl0$ContentPlaceHolder1$dgFlujosCajas$_ctl38$_ctl0','')" TargetMode="External"/><Relationship Id="rId40" Type="http://schemas.openxmlformats.org/officeDocument/2006/relationships/hyperlink" Target="javascript:__doPostBack('_ctl0$ContentPlaceHolder1$dgFlujosCajas$_ctl41$_ctl0','')" TargetMode="External"/><Relationship Id="rId45" Type="http://schemas.openxmlformats.org/officeDocument/2006/relationships/hyperlink" Target="javascript:__doPostBack('_ctl0$ContentPlaceHolder1$dgFlujosCajas$_ctl46$_ctl0','')" TargetMode="External"/><Relationship Id="rId53" Type="http://schemas.openxmlformats.org/officeDocument/2006/relationships/hyperlink" Target="javascript:__doPostBack('_ctl0$ContentPlaceHolder1$dgFlujosCajas$_ctl54$_ctl0','')" TargetMode="External"/><Relationship Id="rId58" Type="http://schemas.openxmlformats.org/officeDocument/2006/relationships/hyperlink" Target="javascript:__doPostBack('_ctl0$ContentPlaceHolder1$dgFlujosCajas$_ctl60$_ctl0','')" TargetMode="External"/><Relationship Id="rId66" Type="http://schemas.openxmlformats.org/officeDocument/2006/relationships/drawing" Target="../drawings/drawing1.xml"/><Relationship Id="rId5" Type="http://schemas.openxmlformats.org/officeDocument/2006/relationships/hyperlink" Target="javascript:__doPostBack('_ctl0$ContentPlaceHolder1$dgFlujosCajas$_ctl6$_ctl0','')" TargetMode="External"/><Relationship Id="rId15" Type="http://schemas.openxmlformats.org/officeDocument/2006/relationships/hyperlink" Target="javascript:__doPostBack('_ctl0$ContentPlaceHolder1$dgFlujosCajas$_ctl16$_ctl0','')" TargetMode="External"/><Relationship Id="rId23" Type="http://schemas.openxmlformats.org/officeDocument/2006/relationships/hyperlink" Target="javascript:__doPostBack('_ctl0$ContentPlaceHolder1$dgFlujosCajas$_ctl24$_ctl0','')" TargetMode="External"/><Relationship Id="rId28" Type="http://schemas.openxmlformats.org/officeDocument/2006/relationships/hyperlink" Target="javascript:__doPostBack('_ctl0$ContentPlaceHolder1$dgFlujosCajas$_ctl29$_ctl0','')" TargetMode="External"/><Relationship Id="rId36" Type="http://schemas.openxmlformats.org/officeDocument/2006/relationships/hyperlink" Target="javascript:__doPostBack('_ctl0$ContentPlaceHolder1$dgFlujosCajas$_ctl37$_ctl0','')" TargetMode="External"/><Relationship Id="rId49" Type="http://schemas.openxmlformats.org/officeDocument/2006/relationships/hyperlink" Target="javascript:__doPostBack('_ctl0$ContentPlaceHolder1$dgFlujosCajas$_ctl50$_ctl0','')" TargetMode="External"/><Relationship Id="rId57" Type="http://schemas.openxmlformats.org/officeDocument/2006/relationships/hyperlink" Target="javascript:__doPostBack('_ctl0$ContentPlaceHolder1$dgFlujosCajas$_ctl59$_ctl0','')" TargetMode="External"/><Relationship Id="rId61" Type="http://schemas.openxmlformats.org/officeDocument/2006/relationships/hyperlink" Target="javascript:__doPostBack('_ctl0$ContentPlaceHolder1$dgFlujosCajas$_ctl63$_ctl0','')" TargetMode="External"/><Relationship Id="rId10" Type="http://schemas.openxmlformats.org/officeDocument/2006/relationships/hyperlink" Target="javascript:__doPostBack('_ctl0$ContentPlaceHolder1$dgFlujosCajas$_ctl11$_ctl0','')" TargetMode="External"/><Relationship Id="rId19" Type="http://schemas.openxmlformats.org/officeDocument/2006/relationships/hyperlink" Target="javascript:__doPostBack('_ctl0$ContentPlaceHolder1$dgFlujosCajas$_ctl20$_ctl0','')" TargetMode="External"/><Relationship Id="rId31" Type="http://schemas.openxmlformats.org/officeDocument/2006/relationships/hyperlink" Target="javascript:__doPostBack('_ctl0$ContentPlaceHolder1$dgFlujosCajas$_ctl32$_ctl0','')" TargetMode="External"/><Relationship Id="rId44" Type="http://schemas.openxmlformats.org/officeDocument/2006/relationships/hyperlink" Target="javascript:__doPostBack('_ctl0$ContentPlaceHolder1$dgFlujosCajas$_ctl45$_ctl0','')" TargetMode="External"/><Relationship Id="rId52" Type="http://schemas.openxmlformats.org/officeDocument/2006/relationships/hyperlink" Target="javascript:__doPostBack('_ctl0$ContentPlaceHolder1$dgFlujosCajas$_ctl53$_ctl0','')" TargetMode="External"/><Relationship Id="rId60" Type="http://schemas.openxmlformats.org/officeDocument/2006/relationships/hyperlink" Target="javascript:__doPostBack('_ctl0$ContentPlaceHolder1$dgFlujosCajas$_ctl62$_ctl0','')" TargetMode="External"/><Relationship Id="rId65" Type="http://schemas.openxmlformats.org/officeDocument/2006/relationships/printerSettings" Target="../printerSettings/printerSettings1.bin"/><Relationship Id="rId4" Type="http://schemas.openxmlformats.org/officeDocument/2006/relationships/hyperlink" Target="javascript:__doPostBack('_ctl0$ContentPlaceHolder1$dgFlujosCajas$_ctl5$_ctl0','')" TargetMode="External"/><Relationship Id="rId9" Type="http://schemas.openxmlformats.org/officeDocument/2006/relationships/hyperlink" Target="javascript:__doPostBack('_ctl0$ContentPlaceHolder1$dgFlujosCajas$_ctl10$_ctl0','')" TargetMode="External"/><Relationship Id="rId14" Type="http://schemas.openxmlformats.org/officeDocument/2006/relationships/hyperlink" Target="javascript:__doPostBack('_ctl0$ContentPlaceHolder1$dgFlujosCajas$_ctl15$_ctl0','')" TargetMode="External"/><Relationship Id="rId22" Type="http://schemas.openxmlformats.org/officeDocument/2006/relationships/hyperlink" Target="javascript:__doPostBack('_ctl0$ContentPlaceHolder1$dgFlujosCajas$_ctl23$_ctl0','')" TargetMode="External"/><Relationship Id="rId27" Type="http://schemas.openxmlformats.org/officeDocument/2006/relationships/hyperlink" Target="javascript:__doPostBack('_ctl0$ContentPlaceHolder1$dgFlujosCajas$_ctl28$_ctl0','')" TargetMode="External"/><Relationship Id="rId30" Type="http://schemas.openxmlformats.org/officeDocument/2006/relationships/hyperlink" Target="javascript:__doPostBack('_ctl0$ContentPlaceHolder1$dgFlujosCajas$_ctl31$_ctl0','')" TargetMode="External"/><Relationship Id="rId35" Type="http://schemas.openxmlformats.org/officeDocument/2006/relationships/hyperlink" Target="javascript:__doPostBack('_ctl0$ContentPlaceHolder1$dgFlujosCajas$_ctl36$_ctl0','')" TargetMode="External"/><Relationship Id="rId43" Type="http://schemas.openxmlformats.org/officeDocument/2006/relationships/hyperlink" Target="javascript:__doPostBack('_ctl0$ContentPlaceHolder1$dgFlujosCajas$_ctl44$_ctl0','')" TargetMode="External"/><Relationship Id="rId48" Type="http://schemas.openxmlformats.org/officeDocument/2006/relationships/hyperlink" Target="javascript:__doPostBack('_ctl0$ContentPlaceHolder1$dgFlujosCajas$_ctl49$_ctl0','')" TargetMode="External"/><Relationship Id="rId56" Type="http://schemas.openxmlformats.org/officeDocument/2006/relationships/hyperlink" Target="javascript:__doPostBack('_ctl0$ContentPlaceHolder1$dgFlujosCajas$_ctl58$_ctl0','')" TargetMode="External"/><Relationship Id="rId64" Type="http://schemas.openxmlformats.org/officeDocument/2006/relationships/hyperlink" Target="javascript:__doPostBack('_ctl0$ContentPlaceHolder1$dgFlujosCajas$_ctl66$_ctl0','')" TargetMode="External"/><Relationship Id="rId8" Type="http://schemas.openxmlformats.org/officeDocument/2006/relationships/hyperlink" Target="javascript:__doPostBack('_ctl0$ContentPlaceHolder1$dgFlujosCajas$_ctl9$_ctl0','')" TargetMode="External"/><Relationship Id="rId51" Type="http://schemas.openxmlformats.org/officeDocument/2006/relationships/hyperlink" Target="javascript:__doPostBack('_ctl0$ContentPlaceHolder1$dgFlujosCajas$_ctl52$_ctl0','')" TargetMode="External"/><Relationship Id="rId3" Type="http://schemas.openxmlformats.org/officeDocument/2006/relationships/hyperlink" Target="javascript:__doPostBack('_ctl0$ContentPlaceHolder1$dgFlujosCajas$_ctl4$_ctl0','')" TargetMode="External"/><Relationship Id="rId12" Type="http://schemas.openxmlformats.org/officeDocument/2006/relationships/hyperlink" Target="javascript:__doPostBack('_ctl0$ContentPlaceHolder1$dgFlujosCajas$_ctl13$_ctl0','')" TargetMode="External"/><Relationship Id="rId17" Type="http://schemas.openxmlformats.org/officeDocument/2006/relationships/hyperlink" Target="javascript:__doPostBack('_ctl0$ContentPlaceHolder1$dgFlujosCajas$_ctl18$_ctl0','')" TargetMode="External"/><Relationship Id="rId25" Type="http://schemas.openxmlformats.org/officeDocument/2006/relationships/hyperlink" Target="javascript:__doPostBack('_ctl0$ContentPlaceHolder1$dgFlujosCajas$_ctl26$_ctl0','')" TargetMode="External"/><Relationship Id="rId33" Type="http://schemas.openxmlformats.org/officeDocument/2006/relationships/hyperlink" Target="javascript:__doPostBack('_ctl0$ContentPlaceHolder1$dgFlujosCajas$_ctl34$_ctl0','')" TargetMode="External"/><Relationship Id="rId38" Type="http://schemas.openxmlformats.org/officeDocument/2006/relationships/hyperlink" Target="javascript:__doPostBack('_ctl0$ContentPlaceHolder1$dgFlujosCajas$_ctl39$_ctl0','')" TargetMode="External"/><Relationship Id="rId46" Type="http://schemas.openxmlformats.org/officeDocument/2006/relationships/hyperlink" Target="javascript:__doPostBack('_ctl0$ContentPlaceHolder1$dgFlujosCajas$_ctl47$_ctl0','')" TargetMode="External"/><Relationship Id="rId59" Type="http://schemas.openxmlformats.org/officeDocument/2006/relationships/hyperlink" Target="javascript:__doPostBack('_ctl0$ContentPlaceHolder1$dgFlujosCajas$_ctl61$_ct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5"/>
  <sheetViews>
    <sheetView tabSelected="1" topLeftCell="A22" zoomScale="90" zoomScaleNormal="90" workbookViewId="0">
      <selection activeCell="C61" sqref="C61"/>
    </sheetView>
  </sheetViews>
  <sheetFormatPr baseColWidth="10" defaultColWidth="10.85546875" defaultRowHeight="15" x14ac:dyDescent="0.25"/>
  <cols>
    <col min="1" max="1" width="6.5703125" style="1" customWidth="1"/>
    <col min="2" max="2" width="37.28515625" style="6" customWidth="1"/>
    <col min="3" max="3" width="17.140625" style="20" customWidth="1"/>
    <col min="4" max="4" width="13.7109375" style="20" customWidth="1"/>
    <col min="5" max="5" width="13.140625" style="20" customWidth="1"/>
    <col min="6" max="6" width="12.7109375" style="20" hidden="1" customWidth="1"/>
    <col min="7" max="7" width="11.5703125" style="20" hidden="1" customWidth="1"/>
    <col min="8" max="8" width="11.42578125" style="20" hidden="1" customWidth="1"/>
    <col min="9" max="11" width="14.42578125" style="20" hidden="1" customWidth="1"/>
    <col min="12" max="14" width="14.5703125" style="20" hidden="1" customWidth="1"/>
    <col min="15" max="17" width="14.5703125" style="20" customWidth="1"/>
    <col min="18" max="18" width="13.140625" style="20" customWidth="1"/>
    <col min="19" max="19" width="14" style="20" customWidth="1"/>
    <col min="20" max="20" width="15.85546875" style="20" customWidth="1"/>
    <col min="21" max="21" width="17.42578125" style="20" customWidth="1"/>
    <col min="22" max="22" width="17.28515625" style="20" customWidth="1"/>
    <col min="23" max="23" width="14.140625" style="1" bestFit="1" customWidth="1"/>
    <col min="24" max="24" width="15.5703125" style="1" customWidth="1"/>
    <col min="25" max="16384" width="10.85546875" style="1"/>
  </cols>
  <sheetData>
    <row r="1" spans="1:34" ht="27.6" customHeight="1" x14ac:dyDescent="0.25">
      <c r="B1" s="39" t="s">
        <v>90</v>
      </c>
      <c r="C1" s="39"/>
      <c r="D1" s="39"/>
      <c r="E1" s="39"/>
    </row>
    <row r="2" spans="1:34" ht="27.6" customHeight="1" x14ac:dyDescent="0.25">
      <c r="B2" s="39" t="s">
        <v>91</v>
      </c>
      <c r="C2" s="39"/>
      <c r="D2" s="39"/>
      <c r="E2" s="39"/>
    </row>
    <row r="3" spans="1:34" x14ac:dyDescent="0.25">
      <c r="B3" s="2"/>
    </row>
    <row r="4" spans="1:34" ht="22.5" customHeight="1" x14ac:dyDescent="0.25">
      <c r="A4" s="3"/>
      <c r="B4" s="40" t="s">
        <v>93</v>
      </c>
      <c r="C4" s="40"/>
      <c r="D4" s="40"/>
      <c r="E4" s="40"/>
      <c r="F4" s="21"/>
      <c r="G4" s="21"/>
      <c r="H4" s="21"/>
      <c r="I4" s="21"/>
      <c r="J4" s="21"/>
      <c r="K4" s="21"/>
      <c r="L4" s="21"/>
      <c r="M4" s="21"/>
      <c r="N4" s="21"/>
      <c r="O4" s="21"/>
      <c r="P4" s="21"/>
      <c r="Q4" s="21"/>
      <c r="R4" s="21"/>
      <c r="S4" s="21"/>
      <c r="T4" s="21"/>
      <c r="U4" s="21"/>
      <c r="V4" s="21"/>
      <c r="W4" s="3"/>
      <c r="X4" s="3"/>
      <c r="Y4" s="3"/>
      <c r="Z4" s="3"/>
      <c r="AA4" s="3"/>
      <c r="AB4" s="3"/>
      <c r="AC4" s="3"/>
      <c r="AD4" s="3"/>
      <c r="AE4" s="3"/>
      <c r="AF4" s="3"/>
      <c r="AG4" s="3"/>
      <c r="AH4" s="3"/>
    </row>
    <row r="5" spans="1:34" ht="29.1" customHeight="1" x14ac:dyDescent="0.25">
      <c r="B5" s="40" t="s">
        <v>94</v>
      </c>
      <c r="C5" s="40"/>
      <c r="D5" s="40"/>
      <c r="E5" s="40"/>
      <c r="F5" s="22"/>
      <c r="G5" s="22"/>
      <c r="H5" s="22"/>
      <c r="I5" s="22"/>
      <c r="J5" s="22"/>
      <c r="K5" s="22"/>
      <c r="L5" s="22"/>
      <c r="M5" s="22"/>
      <c r="N5" s="22"/>
      <c r="O5" s="22"/>
      <c r="P5" s="22"/>
      <c r="Q5" s="22"/>
      <c r="R5" s="22"/>
      <c r="S5" s="22"/>
      <c r="T5" s="22"/>
      <c r="U5" s="22"/>
      <c r="V5" s="22"/>
      <c r="W5" s="4"/>
      <c r="X5" s="4"/>
      <c r="Y5" s="4"/>
      <c r="Z5" s="4"/>
      <c r="AA5" s="4"/>
      <c r="AB5" s="4"/>
      <c r="AC5" s="4"/>
      <c r="AD5" s="4"/>
      <c r="AE5" s="4"/>
      <c r="AF5" s="4"/>
      <c r="AG5" s="4"/>
      <c r="AH5" s="4"/>
    </row>
    <row r="7" spans="1:34" s="11" customFormat="1" ht="63" x14ac:dyDescent="0.25">
      <c r="A7" s="12" t="s">
        <v>0</v>
      </c>
      <c r="B7" s="12" t="s">
        <v>1</v>
      </c>
      <c r="C7" s="23" t="s">
        <v>2</v>
      </c>
      <c r="D7" s="23" t="s">
        <v>3</v>
      </c>
      <c r="E7" s="23" t="s">
        <v>4</v>
      </c>
      <c r="F7" s="23" t="s">
        <v>5</v>
      </c>
      <c r="G7" s="23" t="s">
        <v>6</v>
      </c>
      <c r="H7" s="23" t="s">
        <v>7</v>
      </c>
      <c r="I7" s="23" t="s">
        <v>8</v>
      </c>
      <c r="J7" s="23" t="s">
        <v>9</v>
      </c>
      <c r="K7" s="23" t="s">
        <v>10</v>
      </c>
      <c r="L7" s="23" t="s">
        <v>11</v>
      </c>
      <c r="M7" s="23" t="s">
        <v>12</v>
      </c>
      <c r="N7" s="23" t="s">
        <v>13</v>
      </c>
      <c r="O7" s="23" t="s">
        <v>14</v>
      </c>
      <c r="P7" s="23" t="s">
        <v>15</v>
      </c>
      <c r="Q7" s="23" t="s">
        <v>16</v>
      </c>
      <c r="R7" s="23" t="s">
        <v>17</v>
      </c>
      <c r="S7" s="23" t="s">
        <v>18</v>
      </c>
      <c r="T7" s="23" t="s">
        <v>19</v>
      </c>
      <c r="U7" s="23" t="s">
        <v>20</v>
      </c>
      <c r="V7" s="24" t="s">
        <v>21</v>
      </c>
    </row>
    <row r="8" spans="1:34" x14ac:dyDescent="0.25">
      <c r="A8" s="9">
        <v>378</v>
      </c>
      <c r="B8" s="13">
        <v>1</v>
      </c>
      <c r="C8" s="25">
        <v>447586507</v>
      </c>
      <c r="D8" s="25">
        <v>447586507</v>
      </c>
      <c r="E8" s="25">
        <v>0</v>
      </c>
      <c r="F8" s="25">
        <v>447586507</v>
      </c>
      <c r="G8" s="25">
        <v>0</v>
      </c>
      <c r="H8" s="25">
        <v>0</v>
      </c>
      <c r="I8" s="25">
        <v>0</v>
      </c>
      <c r="J8" s="25">
        <v>0</v>
      </c>
      <c r="K8" s="25">
        <v>0</v>
      </c>
      <c r="L8" s="25">
        <v>0</v>
      </c>
      <c r="M8" s="25">
        <v>0</v>
      </c>
      <c r="N8" s="25">
        <v>0</v>
      </c>
      <c r="O8" s="25">
        <v>0</v>
      </c>
      <c r="P8" s="25">
        <v>0</v>
      </c>
      <c r="Q8" s="25">
        <v>0</v>
      </c>
      <c r="R8" s="25">
        <v>0</v>
      </c>
      <c r="S8" s="25">
        <v>0</v>
      </c>
      <c r="T8" s="25">
        <f>SUM(F8:Q8)</f>
        <v>447586507</v>
      </c>
      <c r="U8" s="25">
        <v>0</v>
      </c>
      <c r="V8" s="20">
        <f t="shared" ref="V8:V45" si="0">D8-T8</f>
        <v>0</v>
      </c>
    </row>
    <row r="9" spans="1:34" s="11" customFormat="1" x14ac:dyDescent="0.25">
      <c r="A9" s="9">
        <v>379</v>
      </c>
      <c r="B9" s="10" t="s">
        <v>22</v>
      </c>
      <c r="C9" s="26">
        <f>C10+C30+C41</f>
        <v>6861244643</v>
      </c>
      <c r="D9" s="26">
        <f>D10+D41+D23</f>
        <v>8697415347</v>
      </c>
      <c r="E9" s="26">
        <f>E10+E41+E23</f>
        <v>0</v>
      </c>
      <c r="F9" s="26">
        <f>F10+F41+F23</f>
        <v>473907494</v>
      </c>
      <c r="G9" s="26">
        <f t="shared" ref="G9:Q9" si="1">G10+G41+G23</f>
        <v>459565958</v>
      </c>
      <c r="H9" s="26">
        <f t="shared" si="1"/>
        <v>432500927</v>
      </c>
      <c r="I9" s="26">
        <f t="shared" si="1"/>
        <v>358285065</v>
      </c>
      <c r="J9" s="26">
        <f t="shared" si="1"/>
        <v>508718974</v>
      </c>
      <c r="K9" s="26">
        <f t="shared" si="1"/>
        <v>1088268845</v>
      </c>
      <c r="L9" s="26">
        <f t="shared" si="1"/>
        <v>534460121</v>
      </c>
      <c r="M9" s="26">
        <f t="shared" si="1"/>
        <v>958954493</v>
      </c>
      <c r="N9" s="26">
        <f t="shared" si="1"/>
        <v>501275248</v>
      </c>
      <c r="O9" s="26">
        <f t="shared" si="1"/>
        <v>568878450</v>
      </c>
      <c r="P9" s="26">
        <f t="shared" si="1"/>
        <v>551228885</v>
      </c>
      <c r="Q9" s="26">
        <f t="shared" si="1"/>
        <v>1164932312</v>
      </c>
      <c r="R9" s="26">
        <f>R10+R41+R23</f>
        <v>0</v>
      </c>
      <c r="S9" s="26">
        <f>S10+S41+S23</f>
        <v>0</v>
      </c>
      <c r="T9" s="26">
        <f t="shared" ref="T9:T45" si="2">SUM(F9:Q9)</f>
        <v>7600976772</v>
      </c>
      <c r="U9" s="26">
        <f>U10+U41+U23</f>
        <v>634684253</v>
      </c>
      <c r="V9" s="27">
        <f t="shared" si="0"/>
        <v>1096438575</v>
      </c>
    </row>
    <row r="10" spans="1:34" s="11" customFormat="1" x14ac:dyDescent="0.25">
      <c r="A10" s="9">
        <v>381</v>
      </c>
      <c r="B10" s="10" t="s">
        <v>23</v>
      </c>
      <c r="C10" s="26">
        <f>C11+C12+C15+C16+C17+C18+C37</f>
        <v>6694068342</v>
      </c>
      <c r="D10" s="26">
        <f t="shared" ref="D10:I10" si="3">SUM(D11:D13)+SUM(D15:D18)</f>
        <v>8278233202</v>
      </c>
      <c r="E10" s="26">
        <f t="shared" si="3"/>
        <v>0</v>
      </c>
      <c r="F10" s="26">
        <f t="shared" si="3"/>
        <v>473907494</v>
      </c>
      <c r="G10" s="26">
        <f t="shared" si="3"/>
        <v>456765958</v>
      </c>
      <c r="H10" s="26">
        <f t="shared" si="3"/>
        <v>421248678</v>
      </c>
      <c r="I10" s="26">
        <f t="shared" si="3"/>
        <v>351685065</v>
      </c>
      <c r="J10" s="26">
        <f t="shared" ref="J10:Q10" si="4">SUM(J11:J13)+SUM(J15:J18)</f>
        <v>494910278</v>
      </c>
      <c r="K10" s="26">
        <f t="shared" si="4"/>
        <v>1074383749</v>
      </c>
      <c r="L10" s="26">
        <f t="shared" si="4"/>
        <v>477956386</v>
      </c>
      <c r="M10" s="26">
        <f t="shared" si="4"/>
        <v>851623751</v>
      </c>
      <c r="N10" s="26">
        <f t="shared" si="4"/>
        <v>449354157</v>
      </c>
      <c r="O10" s="26">
        <f t="shared" si="4"/>
        <v>561541450</v>
      </c>
      <c r="P10" s="26">
        <f t="shared" si="4"/>
        <v>491648969</v>
      </c>
      <c r="Q10" s="26">
        <f t="shared" si="4"/>
        <v>1076768692</v>
      </c>
      <c r="R10" s="26">
        <f>SUM(R11:R13)+SUM(R15:R18)</f>
        <v>0</v>
      </c>
      <c r="S10" s="26">
        <f>SUM(S11:S13)+SUM(S15:S18)</f>
        <v>0</v>
      </c>
      <c r="T10" s="26">
        <f t="shared" si="2"/>
        <v>7181794627</v>
      </c>
      <c r="U10" s="26">
        <f>SUM(U11:U13)+SUM(U15:U18)</f>
        <v>634684253</v>
      </c>
      <c r="V10" s="27">
        <f t="shared" si="0"/>
        <v>1096438575</v>
      </c>
    </row>
    <row r="11" spans="1:34" x14ac:dyDescent="0.25">
      <c r="A11" s="9">
        <v>382</v>
      </c>
      <c r="B11" s="13" t="s">
        <v>24</v>
      </c>
      <c r="C11" s="25">
        <v>2392830461</v>
      </c>
      <c r="D11" s="25">
        <v>2907006771</v>
      </c>
      <c r="E11" s="25"/>
      <c r="F11" s="25">
        <f>[1]Recuperado_Hoja1!$E$33</f>
        <v>218203786</v>
      </c>
      <c r="G11" s="25">
        <f>[2]Recuperado_Hoja1!$I$17</f>
        <v>150514287</v>
      </c>
      <c r="H11" s="25">
        <v>261683332</v>
      </c>
      <c r="I11" s="25">
        <v>193784232</v>
      </c>
      <c r="J11" s="25">
        <v>214586994</v>
      </c>
      <c r="K11" s="25">
        <v>278589070</v>
      </c>
      <c r="L11" s="25">
        <v>220027672</v>
      </c>
      <c r="M11" s="25">
        <v>205042677</v>
      </c>
      <c r="N11" s="25">
        <v>212054877</v>
      </c>
      <c r="O11" s="25">
        <v>237281379</v>
      </c>
      <c r="P11" s="25">
        <v>233679133</v>
      </c>
      <c r="Q11" s="25">
        <v>382680127</v>
      </c>
      <c r="R11" s="25">
        <v>0</v>
      </c>
      <c r="S11" s="25">
        <v>0</v>
      </c>
      <c r="T11" s="25">
        <f t="shared" si="2"/>
        <v>2808127566</v>
      </c>
      <c r="U11" s="25">
        <v>0</v>
      </c>
      <c r="V11" s="20">
        <f>D11-T11</f>
        <v>98879205</v>
      </c>
      <c r="X11" s="20"/>
    </row>
    <row r="12" spans="1:34" x14ac:dyDescent="0.25">
      <c r="A12" s="9">
        <v>383</v>
      </c>
      <c r="B12" s="13" t="s">
        <v>25</v>
      </c>
      <c r="C12" s="25">
        <v>2580974935</v>
      </c>
      <c r="D12" s="25">
        <v>3779301398</v>
      </c>
      <c r="E12" s="25">
        <v>0</v>
      </c>
      <c r="F12" s="25">
        <v>83493402</v>
      </c>
      <c r="G12" s="25">
        <f>[2]Recuperado_Hoja1!$I$20</f>
        <v>113833437</v>
      </c>
      <c r="H12" s="25">
        <v>53153367</v>
      </c>
      <c r="I12" s="25">
        <v>88381753</v>
      </c>
      <c r="J12" s="25">
        <v>111048726</v>
      </c>
      <c r="K12" s="25">
        <v>682346782</v>
      </c>
      <c r="L12" s="25">
        <v>222568238</v>
      </c>
      <c r="M12" s="25">
        <v>560828918</v>
      </c>
      <c r="N12" s="25">
        <v>177518910</v>
      </c>
      <c r="O12" s="25">
        <v>202933516</v>
      </c>
      <c r="P12" s="25">
        <v>126836176</v>
      </c>
      <c r="Q12" s="25">
        <v>523102799</v>
      </c>
      <c r="R12" s="25">
        <v>0</v>
      </c>
      <c r="S12" s="25">
        <v>0</v>
      </c>
      <c r="T12" s="25">
        <f t="shared" si="2"/>
        <v>2946046024</v>
      </c>
      <c r="U12" s="25">
        <v>634684253</v>
      </c>
      <c r="V12" s="20">
        <f t="shared" si="0"/>
        <v>833255374</v>
      </c>
      <c r="X12" s="20"/>
    </row>
    <row r="13" spans="1:34" s="11" customFormat="1" ht="30" x14ac:dyDescent="0.25">
      <c r="A13" s="9">
        <v>384</v>
      </c>
      <c r="B13" s="10" t="s">
        <v>26</v>
      </c>
      <c r="C13" s="26">
        <f>SUM(C14)</f>
        <v>0</v>
      </c>
      <c r="D13" s="26">
        <f>SUM(D14)</f>
        <v>0</v>
      </c>
      <c r="E13" s="26">
        <f>SUM(E14)</f>
        <v>0</v>
      </c>
      <c r="F13" s="26">
        <f>SUM(F14)</f>
        <v>0</v>
      </c>
      <c r="G13" s="26">
        <f t="shared" ref="G13:Q13" si="5">SUM(G14)</f>
        <v>0</v>
      </c>
      <c r="H13" s="26">
        <f t="shared" si="5"/>
        <v>0</v>
      </c>
      <c r="I13" s="26">
        <f t="shared" si="5"/>
        <v>0</v>
      </c>
      <c r="J13" s="26">
        <f t="shared" si="5"/>
        <v>0</v>
      </c>
      <c r="K13" s="26">
        <f t="shared" si="5"/>
        <v>0</v>
      </c>
      <c r="L13" s="26">
        <f t="shared" si="5"/>
        <v>0</v>
      </c>
      <c r="M13" s="26">
        <f t="shared" si="5"/>
        <v>0</v>
      </c>
      <c r="N13" s="26">
        <f t="shared" si="5"/>
        <v>0</v>
      </c>
      <c r="O13" s="26">
        <f t="shared" si="5"/>
        <v>0</v>
      </c>
      <c r="P13" s="26">
        <f t="shared" si="5"/>
        <v>0</v>
      </c>
      <c r="Q13" s="26">
        <f t="shared" si="5"/>
        <v>0</v>
      </c>
      <c r="R13" s="26">
        <f>SUM(R14)</f>
        <v>0</v>
      </c>
      <c r="S13" s="26">
        <f>SUM(S14)</f>
        <v>0</v>
      </c>
      <c r="T13" s="26">
        <f t="shared" si="2"/>
        <v>0</v>
      </c>
      <c r="U13" s="26">
        <f>SUM(U14)</f>
        <v>0</v>
      </c>
      <c r="V13" s="27">
        <f t="shared" si="0"/>
        <v>0</v>
      </c>
    </row>
    <row r="14" spans="1:34" ht="30" x14ac:dyDescent="0.25">
      <c r="A14" s="9">
        <v>7003</v>
      </c>
      <c r="B14" s="14" t="s">
        <v>27</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f t="shared" si="2"/>
        <v>0</v>
      </c>
      <c r="U14" s="25">
        <v>0</v>
      </c>
      <c r="V14" s="20">
        <f t="shared" si="0"/>
        <v>0</v>
      </c>
    </row>
    <row r="15" spans="1:34" x14ac:dyDescent="0.25">
      <c r="A15" s="9">
        <v>385</v>
      </c>
      <c r="B15" s="13" t="s">
        <v>28</v>
      </c>
      <c r="C15" s="25">
        <v>125853356</v>
      </c>
      <c r="D15" s="25">
        <v>206159632</v>
      </c>
      <c r="E15" s="25">
        <v>0</v>
      </c>
      <c r="F15" s="25">
        <f>[1]Recuperado_Hoja1!$E$45</f>
        <v>17517819</v>
      </c>
      <c r="G15" s="25">
        <f>[2]Recuperado_Hoja1!$I$29</f>
        <v>24792121</v>
      </c>
      <c r="H15" s="25">
        <v>10016338</v>
      </c>
      <c r="I15" s="25">
        <v>12795052</v>
      </c>
      <c r="J15" s="25">
        <v>7265982</v>
      </c>
      <c r="K15" s="25">
        <v>10859334</v>
      </c>
      <c r="L15" s="25">
        <v>9492691</v>
      </c>
      <c r="M15" s="25">
        <v>17039859</v>
      </c>
      <c r="N15" s="25">
        <v>26168378</v>
      </c>
      <c r="O15" s="25">
        <v>12341547</v>
      </c>
      <c r="P15" s="25">
        <v>10678423</v>
      </c>
      <c r="Q15" s="25">
        <v>7834162</v>
      </c>
      <c r="R15" s="25">
        <v>0</v>
      </c>
      <c r="S15" s="25">
        <v>0</v>
      </c>
      <c r="T15" s="25">
        <f t="shared" si="2"/>
        <v>166801706</v>
      </c>
      <c r="U15" s="25">
        <v>0</v>
      </c>
      <c r="V15" s="20">
        <f t="shared" si="0"/>
        <v>39357926</v>
      </c>
    </row>
    <row r="16" spans="1:34" x14ac:dyDescent="0.25">
      <c r="A16" s="9">
        <v>671</v>
      </c>
      <c r="B16" s="13" t="s">
        <v>29</v>
      </c>
      <c r="C16" s="25">
        <v>8122327</v>
      </c>
      <c r="D16" s="25">
        <v>10494998</v>
      </c>
      <c r="E16" s="25">
        <v>0</v>
      </c>
      <c r="F16" s="25">
        <f>[1]Recuperado_Hoja1!$E$43</f>
        <v>1125350</v>
      </c>
      <c r="G16" s="25">
        <v>0</v>
      </c>
      <c r="H16" s="25">
        <v>0</v>
      </c>
      <c r="I16" s="25"/>
      <c r="J16" s="25"/>
      <c r="K16" s="25"/>
      <c r="L16" s="25"/>
      <c r="M16" s="25">
        <v>0</v>
      </c>
      <c r="N16" s="25">
        <v>0</v>
      </c>
      <c r="O16" s="25">
        <v>0</v>
      </c>
      <c r="P16" s="25">
        <v>0</v>
      </c>
      <c r="Q16" s="25">
        <v>0</v>
      </c>
      <c r="R16" s="25">
        <v>0</v>
      </c>
      <c r="S16" s="25">
        <v>0</v>
      </c>
      <c r="T16" s="25">
        <f t="shared" si="2"/>
        <v>1125350</v>
      </c>
      <c r="U16" s="25">
        <v>0</v>
      </c>
      <c r="V16" s="20">
        <f t="shared" si="0"/>
        <v>9369648</v>
      </c>
    </row>
    <row r="17" spans="1:24" x14ac:dyDescent="0.25">
      <c r="A17" s="9">
        <v>386</v>
      </c>
      <c r="B17" s="13" t="s">
        <v>30</v>
      </c>
      <c r="C17" s="25">
        <v>234178721</v>
      </c>
      <c r="D17" s="25">
        <v>234178721</v>
      </c>
      <c r="E17" s="25">
        <v>0</v>
      </c>
      <c r="F17" s="25">
        <v>0</v>
      </c>
      <c r="G17" s="25">
        <v>0</v>
      </c>
      <c r="H17" s="25">
        <v>0</v>
      </c>
      <c r="I17" s="25">
        <v>0</v>
      </c>
      <c r="J17" s="25">
        <v>22205122</v>
      </c>
      <c r="K17" s="25">
        <v>10620627</v>
      </c>
      <c r="L17" s="25">
        <v>19000236</v>
      </c>
      <c r="M17" s="25">
        <v>40873077</v>
      </c>
      <c r="N17" s="25">
        <v>20050302</v>
      </c>
      <c r="O17" s="25">
        <v>20476421</v>
      </c>
      <c r="P17" s="25">
        <v>24296139</v>
      </c>
      <c r="Q17" s="25">
        <v>76656797</v>
      </c>
      <c r="R17" s="25">
        <v>0</v>
      </c>
      <c r="S17" s="25">
        <v>0</v>
      </c>
      <c r="T17" s="25">
        <f t="shared" si="2"/>
        <v>234178721</v>
      </c>
      <c r="U17" s="25">
        <v>0</v>
      </c>
      <c r="V17" s="20">
        <f t="shared" si="0"/>
        <v>0</v>
      </c>
    </row>
    <row r="18" spans="1:24" s="11" customFormat="1" x14ac:dyDescent="0.25">
      <c r="A18" s="9">
        <v>387</v>
      </c>
      <c r="B18" s="10" t="s">
        <v>31</v>
      </c>
      <c r="C18" s="26">
        <f t="shared" ref="C18:H18" si="6">SUM(C19:C22)</f>
        <v>1159965368</v>
      </c>
      <c r="D18" s="26">
        <f t="shared" si="6"/>
        <v>1141091682</v>
      </c>
      <c r="E18" s="26">
        <f t="shared" si="6"/>
        <v>0</v>
      </c>
      <c r="F18" s="26">
        <f t="shared" si="6"/>
        <v>153567137</v>
      </c>
      <c r="G18" s="26">
        <f t="shared" si="6"/>
        <v>167626113</v>
      </c>
      <c r="H18" s="26">
        <f t="shared" si="6"/>
        <v>96395641</v>
      </c>
      <c r="I18" s="26">
        <f t="shared" ref="I18:Q18" si="7">SUM(I19:I22)</f>
        <v>56724028</v>
      </c>
      <c r="J18" s="26">
        <f t="shared" si="7"/>
        <v>139803454</v>
      </c>
      <c r="K18" s="26">
        <f t="shared" si="7"/>
        <v>91967936</v>
      </c>
      <c r="L18" s="26">
        <f t="shared" si="7"/>
        <v>6867549</v>
      </c>
      <c r="M18" s="26">
        <f t="shared" si="7"/>
        <v>27839220</v>
      </c>
      <c r="N18" s="26">
        <f t="shared" si="7"/>
        <v>13561690</v>
      </c>
      <c r="O18" s="26">
        <f t="shared" si="7"/>
        <v>88508587</v>
      </c>
      <c r="P18" s="26">
        <f t="shared" si="7"/>
        <v>96159098</v>
      </c>
      <c r="Q18" s="26">
        <f t="shared" si="7"/>
        <v>86494807</v>
      </c>
      <c r="R18" s="26">
        <f>SUM(R19:R22)</f>
        <v>0</v>
      </c>
      <c r="S18" s="26">
        <f>SUM(S19:S22)</f>
        <v>0</v>
      </c>
      <c r="T18" s="26">
        <f t="shared" si="2"/>
        <v>1025515260</v>
      </c>
      <c r="U18" s="26">
        <f>SUM(U19:U22)</f>
        <v>0</v>
      </c>
      <c r="V18" s="27">
        <f t="shared" si="0"/>
        <v>115576422</v>
      </c>
    </row>
    <row r="19" spans="1:24" ht="30" x14ac:dyDescent="0.25">
      <c r="A19" s="9">
        <v>2693</v>
      </c>
      <c r="B19" s="13" t="s">
        <v>32</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f t="shared" si="2"/>
        <v>0</v>
      </c>
      <c r="U19" s="25">
        <v>0</v>
      </c>
      <c r="V19" s="20">
        <f t="shared" si="0"/>
        <v>0</v>
      </c>
    </row>
    <row r="20" spans="1:24" x14ac:dyDescent="0.25">
      <c r="A20" s="9">
        <v>2694</v>
      </c>
      <c r="B20" s="13" t="s">
        <v>33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f t="shared" si="2"/>
        <v>0</v>
      </c>
      <c r="U20" s="25">
        <v>0</v>
      </c>
      <c r="V20" s="20">
        <f t="shared" si="0"/>
        <v>0</v>
      </c>
    </row>
    <row r="21" spans="1:24" ht="45" x14ac:dyDescent="0.25">
      <c r="A21" s="9">
        <v>10160</v>
      </c>
      <c r="B21" s="13" t="s">
        <v>34</v>
      </c>
      <c r="C21" s="25">
        <v>137216036</v>
      </c>
      <c r="D21" s="25">
        <v>149557583</v>
      </c>
      <c r="E21" s="25">
        <v>0</v>
      </c>
      <c r="F21" s="25">
        <v>0</v>
      </c>
      <c r="G21" s="25">
        <v>95065740</v>
      </c>
      <c r="H21" s="25">
        <v>12324540</v>
      </c>
      <c r="I21" s="25">
        <v>0</v>
      </c>
      <c r="J21" s="25">
        <v>29825756</v>
      </c>
      <c r="K21" s="25">
        <v>0</v>
      </c>
      <c r="L21" s="25">
        <v>0</v>
      </c>
      <c r="M21" s="25">
        <v>0</v>
      </c>
      <c r="N21" s="25">
        <v>0</v>
      </c>
      <c r="O21" s="25">
        <v>12341547</v>
      </c>
      <c r="P21" s="25">
        <v>0</v>
      </c>
      <c r="Q21" s="25">
        <v>0</v>
      </c>
      <c r="R21" s="25">
        <v>0</v>
      </c>
      <c r="S21" s="25">
        <v>0</v>
      </c>
      <c r="T21" s="25">
        <f t="shared" si="2"/>
        <v>149557583</v>
      </c>
      <c r="U21" s="25">
        <v>0</v>
      </c>
      <c r="V21" s="20">
        <f t="shared" si="0"/>
        <v>0</v>
      </c>
    </row>
    <row r="22" spans="1:24" ht="30" x14ac:dyDescent="0.25">
      <c r="A22" s="9">
        <v>2695</v>
      </c>
      <c r="B22" s="13" t="s">
        <v>35</v>
      </c>
      <c r="C22" s="25">
        <v>1022749332</v>
      </c>
      <c r="D22" s="25">
        <v>991534099</v>
      </c>
      <c r="E22" s="25"/>
      <c r="F22" s="25">
        <v>153567137</v>
      </c>
      <c r="G22" s="25">
        <v>72560373</v>
      </c>
      <c r="H22" s="25">
        <v>84071101</v>
      </c>
      <c r="I22" s="25">
        <v>56724028</v>
      </c>
      <c r="J22" s="25">
        <v>109977698</v>
      </c>
      <c r="K22" s="25">
        <v>91967936</v>
      </c>
      <c r="L22" s="25">
        <v>6867549</v>
      </c>
      <c r="M22" s="25">
        <v>27839220</v>
      </c>
      <c r="N22" s="25">
        <v>13561690</v>
      </c>
      <c r="O22" s="25">
        <v>76167040</v>
      </c>
      <c r="P22" s="25">
        <v>96159098</v>
      </c>
      <c r="Q22" s="25">
        <v>86494807</v>
      </c>
      <c r="R22" s="25">
        <v>0</v>
      </c>
      <c r="S22" s="25">
        <v>0</v>
      </c>
      <c r="T22" s="25">
        <f t="shared" si="2"/>
        <v>875957677</v>
      </c>
      <c r="U22" s="25">
        <v>0</v>
      </c>
      <c r="V22" s="20">
        <f t="shared" si="0"/>
        <v>115576422</v>
      </c>
      <c r="X22" s="20"/>
    </row>
    <row r="23" spans="1:24" s="11" customFormat="1" ht="30" x14ac:dyDescent="0.25">
      <c r="A23" s="9">
        <v>388</v>
      </c>
      <c r="B23" s="10" t="s">
        <v>36</v>
      </c>
      <c r="C23" s="26">
        <f>C24+C30+C36</f>
        <v>271194475</v>
      </c>
      <c r="D23" s="26">
        <f>D24+D30+D36</f>
        <v>331745396</v>
      </c>
      <c r="E23" s="26">
        <f>E24+E30+E36</f>
        <v>0</v>
      </c>
      <c r="F23" s="26">
        <f>F24+F30+F36</f>
        <v>0</v>
      </c>
      <c r="G23" s="26">
        <f t="shared" ref="G23:Q23" si="8">G24+G30+G36</f>
        <v>0</v>
      </c>
      <c r="H23" s="26">
        <f t="shared" si="8"/>
        <v>0</v>
      </c>
      <c r="I23" s="26">
        <f t="shared" si="8"/>
        <v>0</v>
      </c>
      <c r="J23" s="26">
        <f t="shared" si="8"/>
        <v>9434696</v>
      </c>
      <c r="K23" s="26">
        <f t="shared" si="8"/>
        <v>3575846</v>
      </c>
      <c r="L23" s="26">
        <f t="shared" si="8"/>
        <v>51825985</v>
      </c>
      <c r="M23" s="26">
        <f t="shared" si="8"/>
        <v>92365992</v>
      </c>
      <c r="N23" s="26">
        <f t="shared" si="8"/>
        <v>44564091</v>
      </c>
      <c r="O23" s="26">
        <f t="shared" si="8"/>
        <v>0</v>
      </c>
      <c r="P23" s="26">
        <f t="shared" si="8"/>
        <v>51492916</v>
      </c>
      <c r="Q23" s="26">
        <f t="shared" si="8"/>
        <v>78485870</v>
      </c>
      <c r="R23" s="26">
        <f>R24+R30+R36</f>
        <v>0</v>
      </c>
      <c r="S23" s="26">
        <f>S24+S30+S36</f>
        <v>0</v>
      </c>
      <c r="T23" s="26">
        <f t="shared" si="2"/>
        <v>331745396</v>
      </c>
      <c r="U23" s="26">
        <f>U24+U30+U36</f>
        <v>0</v>
      </c>
      <c r="V23" s="27">
        <f t="shared" si="0"/>
        <v>0</v>
      </c>
    </row>
    <row r="24" spans="1:24" s="11" customFormat="1" ht="30" x14ac:dyDescent="0.25">
      <c r="A24" s="9">
        <v>2696</v>
      </c>
      <c r="B24" s="10" t="s">
        <v>37</v>
      </c>
      <c r="C24" s="26">
        <f>SUM(C25:C29)</f>
        <v>0</v>
      </c>
      <c r="D24" s="26">
        <f>SUM(D25:D29)</f>
        <v>0</v>
      </c>
      <c r="E24" s="26">
        <f>SUM(E25:E29)</f>
        <v>0</v>
      </c>
      <c r="F24" s="26">
        <f>SUM(F25:F29)</f>
        <v>0</v>
      </c>
      <c r="G24" s="26">
        <f t="shared" ref="G24:Q24" si="9">SUM(G25:G29)</f>
        <v>0</v>
      </c>
      <c r="H24" s="26">
        <f t="shared" si="9"/>
        <v>0</v>
      </c>
      <c r="I24" s="26">
        <f t="shared" si="9"/>
        <v>0</v>
      </c>
      <c r="J24" s="26">
        <f t="shared" si="9"/>
        <v>0</v>
      </c>
      <c r="K24" s="26">
        <f t="shared" si="9"/>
        <v>0</v>
      </c>
      <c r="L24" s="26">
        <f t="shared" si="9"/>
        <v>0</v>
      </c>
      <c r="M24" s="26">
        <f t="shared" si="9"/>
        <v>0</v>
      </c>
      <c r="N24" s="26">
        <f t="shared" si="9"/>
        <v>0</v>
      </c>
      <c r="O24" s="26">
        <f t="shared" si="9"/>
        <v>0</v>
      </c>
      <c r="P24" s="26">
        <f t="shared" si="9"/>
        <v>0</v>
      </c>
      <c r="Q24" s="26">
        <f t="shared" si="9"/>
        <v>0</v>
      </c>
      <c r="R24" s="26">
        <f>SUM(R25:R29)</f>
        <v>0</v>
      </c>
      <c r="S24" s="26">
        <f>SUM(S25:S29)</f>
        <v>0</v>
      </c>
      <c r="T24" s="26">
        <f t="shared" si="2"/>
        <v>0</v>
      </c>
      <c r="U24" s="26">
        <f>SUM(U25:U29)</f>
        <v>0</v>
      </c>
      <c r="V24" s="27">
        <f t="shared" si="0"/>
        <v>0</v>
      </c>
    </row>
    <row r="25" spans="1:24" ht="45" x14ac:dyDescent="0.25">
      <c r="A25" s="9">
        <v>2697</v>
      </c>
      <c r="B25" s="13" t="s">
        <v>38</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f t="shared" si="2"/>
        <v>0</v>
      </c>
      <c r="U25" s="25">
        <v>0</v>
      </c>
      <c r="V25" s="20">
        <f t="shared" si="0"/>
        <v>0</v>
      </c>
    </row>
    <row r="26" spans="1:24" ht="30" x14ac:dyDescent="0.25">
      <c r="A26" s="9">
        <v>2698</v>
      </c>
      <c r="B26" s="13" t="s">
        <v>39</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f t="shared" si="2"/>
        <v>0</v>
      </c>
      <c r="U26" s="25">
        <v>0</v>
      </c>
      <c r="V26" s="20">
        <f t="shared" si="0"/>
        <v>0</v>
      </c>
    </row>
    <row r="27" spans="1:24" ht="30" x14ac:dyDescent="0.25">
      <c r="A27" s="9">
        <v>7255</v>
      </c>
      <c r="B27" s="13" t="s">
        <v>40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f t="shared" si="2"/>
        <v>0</v>
      </c>
      <c r="U27" s="25">
        <v>0</v>
      </c>
      <c r="V27" s="20">
        <f t="shared" si="0"/>
        <v>0</v>
      </c>
    </row>
    <row r="28" spans="1:24" ht="45" x14ac:dyDescent="0.25">
      <c r="A28" s="9">
        <v>7339</v>
      </c>
      <c r="B28" s="13" t="s">
        <v>41</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f t="shared" si="2"/>
        <v>0</v>
      </c>
      <c r="U28" s="25">
        <v>0</v>
      </c>
      <c r="V28" s="20">
        <f t="shared" si="0"/>
        <v>0</v>
      </c>
    </row>
    <row r="29" spans="1:24" ht="30" x14ac:dyDescent="0.25">
      <c r="A29" s="9">
        <v>2800</v>
      </c>
      <c r="B29" s="13" t="s">
        <v>42</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f t="shared" si="2"/>
        <v>0</v>
      </c>
      <c r="U29" s="25">
        <v>0</v>
      </c>
      <c r="V29" s="20">
        <f t="shared" si="0"/>
        <v>0</v>
      </c>
    </row>
    <row r="30" spans="1:24" s="11" customFormat="1" ht="30" x14ac:dyDescent="0.25">
      <c r="A30" s="9">
        <v>2801</v>
      </c>
      <c r="B30" s="10" t="s">
        <v>43</v>
      </c>
      <c r="C30" s="26">
        <f>SUM(C31:C35)</f>
        <v>79051301</v>
      </c>
      <c r="D30" s="26">
        <f>SUM(D31:D35)</f>
        <v>79051301</v>
      </c>
      <c r="E30" s="26">
        <f>SUM(E31:E35)</f>
        <v>0</v>
      </c>
      <c r="F30" s="26">
        <f>SUM(F31:F35)</f>
        <v>0</v>
      </c>
      <c r="G30" s="26">
        <f t="shared" ref="G30:Q30" si="10">SUM(G31:G35)</f>
        <v>0</v>
      </c>
      <c r="H30" s="26">
        <f t="shared" si="10"/>
        <v>0</v>
      </c>
      <c r="I30" s="26">
        <f t="shared" si="10"/>
        <v>0</v>
      </c>
      <c r="J30" s="26">
        <f t="shared" si="10"/>
        <v>9434696</v>
      </c>
      <c r="K30" s="26">
        <f t="shared" si="10"/>
        <v>3575846</v>
      </c>
      <c r="L30" s="26">
        <f t="shared" si="10"/>
        <v>0</v>
      </c>
      <c r="M30" s="26">
        <f t="shared" si="10"/>
        <v>0</v>
      </c>
      <c r="N30" s="26">
        <f t="shared" si="10"/>
        <v>25485151</v>
      </c>
      <c r="O30" s="26">
        <f t="shared" si="10"/>
        <v>0</v>
      </c>
      <c r="P30" s="26">
        <f t="shared" si="10"/>
        <v>0</v>
      </c>
      <c r="Q30" s="26">
        <f t="shared" si="10"/>
        <v>40555608</v>
      </c>
      <c r="R30" s="26">
        <f>SUM(R31:R35)</f>
        <v>0</v>
      </c>
      <c r="S30" s="26">
        <f>SUM(S31:S35)</f>
        <v>0</v>
      </c>
      <c r="T30" s="26">
        <f t="shared" si="2"/>
        <v>79051301</v>
      </c>
      <c r="U30" s="26">
        <f>SUM(U31:U35)</f>
        <v>0</v>
      </c>
      <c r="V30" s="27">
        <f t="shared" si="0"/>
        <v>0</v>
      </c>
    </row>
    <row r="31" spans="1:24" ht="45" x14ac:dyDescent="0.25">
      <c r="A31" s="9">
        <v>7049</v>
      </c>
      <c r="B31" s="13" t="s">
        <v>44</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f t="shared" si="2"/>
        <v>0</v>
      </c>
      <c r="U31" s="25">
        <v>0</v>
      </c>
      <c r="V31" s="20">
        <f t="shared" si="0"/>
        <v>0</v>
      </c>
    </row>
    <row r="32" spans="1:24" ht="30" x14ac:dyDescent="0.25">
      <c r="A32" s="9">
        <v>7256</v>
      </c>
      <c r="B32" s="13" t="s">
        <v>45</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f t="shared" si="2"/>
        <v>0</v>
      </c>
      <c r="U32" s="25">
        <v>0</v>
      </c>
      <c r="V32" s="20">
        <f t="shared" si="0"/>
        <v>0</v>
      </c>
    </row>
    <row r="33" spans="1:24" ht="45" x14ac:dyDescent="0.25">
      <c r="A33" s="9">
        <v>2803</v>
      </c>
      <c r="B33" s="13" t="s">
        <v>46</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f t="shared" si="2"/>
        <v>0</v>
      </c>
      <c r="U33" s="25">
        <v>0</v>
      </c>
      <c r="V33" s="20">
        <f t="shared" si="0"/>
        <v>0</v>
      </c>
    </row>
    <row r="34" spans="1:24" x14ac:dyDescent="0.25">
      <c r="A34" s="9">
        <v>7115</v>
      </c>
      <c r="B34" s="13" t="s">
        <v>47</v>
      </c>
      <c r="C34" s="28">
        <v>79051301</v>
      </c>
      <c r="D34" s="28">
        <v>79051301</v>
      </c>
      <c r="E34" s="28">
        <v>0</v>
      </c>
      <c r="F34" s="28">
        <v>0</v>
      </c>
      <c r="G34" s="28">
        <v>0</v>
      </c>
      <c r="H34" s="28">
        <v>0</v>
      </c>
      <c r="I34" s="28">
        <v>0</v>
      </c>
      <c r="J34" s="28">
        <v>9434696</v>
      </c>
      <c r="K34" s="28">
        <v>3575846</v>
      </c>
      <c r="L34" s="28">
        <v>0</v>
      </c>
      <c r="M34" s="28">
        <v>0</v>
      </c>
      <c r="N34" s="28">
        <v>25485151</v>
      </c>
      <c r="O34" s="28">
        <v>0</v>
      </c>
      <c r="P34" s="28">
        <v>0</v>
      </c>
      <c r="Q34" s="28">
        <v>40555608</v>
      </c>
      <c r="R34" s="25">
        <v>0</v>
      </c>
      <c r="S34" s="25">
        <v>0</v>
      </c>
      <c r="T34" s="25">
        <f t="shared" si="2"/>
        <v>79051301</v>
      </c>
      <c r="U34" s="25">
        <v>0</v>
      </c>
      <c r="V34" s="20">
        <f t="shared" si="0"/>
        <v>0</v>
      </c>
    </row>
    <row r="35" spans="1:24" ht="45" x14ac:dyDescent="0.25">
      <c r="A35" s="9">
        <v>2804</v>
      </c>
      <c r="B35" s="13" t="s">
        <v>48</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f t="shared" si="2"/>
        <v>0</v>
      </c>
      <c r="U35" s="25">
        <v>0</v>
      </c>
      <c r="V35" s="20">
        <f t="shared" si="0"/>
        <v>0</v>
      </c>
    </row>
    <row r="36" spans="1:24" s="11" customFormat="1" ht="21" customHeight="1" x14ac:dyDescent="0.25">
      <c r="A36" s="9">
        <v>2805</v>
      </c>
      <c r="B36" s="10" t="s">
        <v>49</v>
      </c>
      <c r="C36" s="26">
        <f>SUM(C37:C40)</f>
        <v>192143174</v>
      </c>
      <c r="D36" s="26">
        <f>SUM(D37:D40)</f>
        <v>252694095</v>
      </c>
      <c r="E36" s="26">
        <f>SUM(E37:E40)</f>
        <v>0</v>
      </c>
      <c r="F36" s="26">
        <f>SUM(F37:F40)</f>
        <v>0</v>
      </c>
      <c r="G36" s="26">
        <f t="shared" ref="G36:Q36" si="11">SUM(G37:G40)</f>
        <v>0</v>
      </c>
      <c r="H36" s="26">
        <f t="shared" si="11"/>
        <v>0</v>
      </c>
      <c r="I36" s="26">
        <f t="shared" si="11"/>
        <v>0</v>
      </c>
      <c r="J36" s="26">
        <f t="shared" si="11"/>
        <v>0</v>
      </c>
      <c r="K36" s="26">
        <f t="shared" si="11"/>
        <v>0</v>
      </c>
      <c r="L36" s="26">
        <f t="shared" si="11"/>
        <v>51825985</v>
      </c>
      <c r="M36" s="26">
        <f t="shared" si="11"/>
        <v>92365992</v>
      </c>
      <c r="N36" s="26">
        <f t="shared" si="11"/>
        <v>19078940</v>
      </c>
      <c r="O36" s="26">
        <f t="shared" si="11"/>
        <v>0</v>
      </c>
      <c r="P36" s="26">
        <f t="shared" si="11"/>
        <v>51492916</v>
      </c>
      <c r="Q36" s="26">
        <f t="shared" si="11"/>
        <v>37930262</v>
      </c>
      <c r="R36" s="26">
        <f>SUM(R37:R40)</f>
        <v>0</v>
      </c>
      <c r="S36" s="26">
        <f>SUM(S37:S40)</f>
        <v>0</v>
      </c>
      <c r="T36" s="26">
        <f t="shared" si="2"/>
        <v>252694095</v>
      </c>
      <c r="U36" s="26">
        <f>SUM(U37:U40)</f>
        <v>0</v>
      </c>
      <c r="V36" s="27">
        <f t="shared" si="0"/>
        <v>0</v>
      </c>
    </row>
    <row r="37" spans="1:24" ht="45" x14ac:dyDescent="0.25">
      <c r="A37" s="9">
        <v>7257</v>
      </c>
      <c r="B37" s="13" t="s">
        <v>50</v>
      </c>
      <c r="C37" s="28">
        <v>192143174</v>
      </c>
      <c r="D37" s="28">
        <v>252694095</v>
      </c>
      <c r="E37" s="28">
        <v>0</v>
      </c>
      <c r="F37" s="28">
        <v>0</v>
      </c>
      <c r="G37" s="28">
        <v>0</v>
      </c>
      <c r="H37" s="28">
        <v>0</v>
      </c>
      <c r="I37" s="28">
        <v>0</v>
      </c>
      <c r="J37" s="28">
        <v>0</v>
      </c>
      <c r="K37" s="28">
        <v>0</v>
      </c>
      <c r="L37" s="28">
        <v>51825985</v>
      </c>
      <c r="M37" s="28">
        <v>92365992</v>
      </c>
      <c r="N37" s="28">
        <v>19078940</v>
      </c>
      <c r="O37" s="28">
        <v>0</v>
      </c>
      <c r="P37" s="28">
        <v>51492916</v>
      </c>
      <c r="Q37" s="28">
        <v>37930262</v>
      </c>
      <c r="R37" s="28">
        <v>0</v>
      </c>
      <c r="S37" s="25">
        <v>0</v>
      </c>
      <c r="T37" s="25">
        <f t="shared" si="2"/>
        <v>252694095</v>
      </c>
      <c r="U37" s="25">
        <v>0</v>
      </c>
      <c r="V37" s="20">
        <f t="shared" si="0"/>
        <v>0</v>
      </c>
    </row>
    <row r="38" spans="1:24" ht="45" x14ac:dyDescent="0.25">
      <c r="A38" s="9">
        <v>2807</v>
      </c>
      <c r="B38" s="13" t="s">
        <v>51</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f t="shared" si="2"/>
        <v>0</v>
      </c>
      <c r="U38" s="25">
        <v>0</v>
      </c>
      <c r="V38" s="20">
        <f t="shared" si="0"/>
        <v>0</v>
      </c>
    </row>
    <row r="39" spans="1:24" ht="30" x14ac:dyDescent="0.25">
      <c r="A39" s="9">
        <v>10159</v>
      </c>
      <c r="B39" s="13" t="s">
        <v>52</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8">
        <v>0</v>
      </c>
      <c r="T39" s="25">
        <f t="shared" si="2"/>
        <v>0</v>
      </c>
      <c r="U39" s="25">
        <v>0</v>
      </c>
      <c r="V39" s="20">
        <f t="shared" si="0"/>
        <v>0</v>
      </c>
    </row>
    <row r="40" spans="1:24" ht="30" x14ac:dyDescent="0.25">
      <c r="A40" s="9">
        <v>2808</v>
      </c>
      <c r="B40" s="14" t="s">
        <v>53</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f t="shared" si="2"/>
        <v>0</v>
      </c>
      <c r="U40" s="25">
        <v>0</v>
      </c>
      <c r="V40" s="20">
        <f t="shared" si="0"/>
        <v>0</v>
      </c>
    </row>
    <row r="41" spans="1:24" x14ac:dyDescent="0.25">
      <c r="A41" s="9">
        <v>389</v>
      </c>
      <c r="B41" s="13" t="s">
        <v>54</v>
      </c>
      <c r="C41" s="25">
        <v>88125000</v>
      </c>
      <c r="D41" s="25">
        <v>87436749</v>
      </c>
      <c r="E41" s="25">
        <v>0</v>
      </c>
      <c r="F41" s="25"/>
      <c r="G41" s="25">
        <v>2800000</v>
      </c>
      <c r="H41" s="25">
        <v>11252249</v>
      </c>
      <c r="I41" s="25">
        <v>6600000</v>
      </c>
      <c r="J41" s="25">
        <v>4374000</v>
      </c>
      <c r="K41" s="25">
        <v>10309250</v>
      </c>
      <c r="L41" s="25">
        <v>4677750</v>
      </c>
      <c r="M41" s="25">
        <v>14964750</v>
      </c>
      <c r="N41" s="25">
        <v>7357000</v>
      </c>
      <c r="O41" s="25">
        <v>7337000</v>
      </c>
      <c r="P41" s="25">
        <v>8087000</v>
      </c>
      <c r="Q41" s="25">
        <v>9677750</v>
      </c>
      <c r="R41" s="25">
        <v>0</v>
      </c>
      <c r="S41" s="25">
        <v>0</v>
      </c>
      <c r="T41" s="25">
        <f>SUM(F41:Q41)</f>
        <v>87436749</v>
      </c>
      <c r="U41" s="25">
        <v>0</v>
      </c>
      <c r="V41" s="20">
        <f t="shared" si="0"/>
        <v>0</v>
      </c>
    </row>
    <row r="42" spans="1:24" x14ac:dyDescent="0.25">
      <c r="A42" s="9">
        <v>390</v>
      </c>
      <c r="B42" s="13" t="s">
        <v>55</v>
      </c>
      <c r="C42" s="25">
        <v>148688443</v>
      </c>
      <c r="D42" s="25">
        <v>148688443</v>
      </c>
      <c r="E42" s="25">
        <v>0</v>
      </c>
      <c r="F42" s="25">
        <v>2961318</v>
      </c>
      <c r="G42" s="25">
        <v>3923984</v>
      </c>
      <c r="H42" s="25">
        <v>17757480</v>
      </c>
      <c r="I42" s="25">
        <v>7901692</v>
      </c>
      <c r="J42" s="25">
        <v>6179893</v>
      </c>
      <c r="K42" s="25">
        <v>7658644</v>
      </c>
      <c r="L42" s="25">
        <v>17499505</v>
      </c>
      <c r="M42" s="25">
        <v>13032132</v>
      </c>
      <c r="N42" s="25">
        <v>22535113</v>
      </c>
      <c r="O42" s="25">
        <v>14920270</v>
      </c>
      <c r="P42" s="25">
        <v>20316086</v>
      </c>
      <c r="Q42" s="25">
        <v>14002326</v>
      </c>
      <c r="R42" s="25">
        <v>0</v>
      </c>
      <c r="S42" s="25">
        <v>0</v>
      </c>
      <c r="T42" s="25">
        <f t="shared" si="2"/>
        <v>148688443</v>
      </c>
      <c r="U42" s="25">
        <v>0</v>
      </c>
      <c r="V42" s="20">
        <f t="shared" si="0"/>
        <v>0</v>
      </c>
    </row>
    <row r="43" spans="1:24" x14ac:dyDescent="0.25">
      <c r="A43" s="9">
        <v>391</v>
      </c>
      <c r="B43" s="13" t="s">
        <v>56</v>
      </c>
      <c r="C43" s="25">
        <v>0</v>
      </c>
      <c r="D43" s="25">
        <v>0</v>
      </c>
      <c r="E43" s="25">
        <v>0</v>
      </c>
      <c r="F43" s="25"/>
      <c r="G43" s="25">
        <v>0</v>
      </c>
      <c r="H43" s="25">
        <v>0</v>
      </c>
      <c r="I43" s="25">
        <v>0</v>
      </c>
      <c r="J43" s="25">
        <v>0</v>
      </c>
      <c r="K43" s="25">
        <v>0</v>
      </c>
      <c r="L43" s="25">
        <v>0</v>
      </c>
      <c r="M43" s="25">
        <v>0</v>
      </c>
      <c r="N43" s="25">
        <v>0</v>
      </c>
      <c r="O43" s="25">
        <v>0</v>
      </c>
      <c r="P43" s="25">
        <v>0</v>
      </c>
      <c r="Q43" s="25">
        <v>0</v>
      </c>
      <c r="R43" s="25">
        <v>0</v>
      </c>
      <c r="S43" s="25">
        <v>0</v>
      </c>
      <c r="T43" s="25">
        <f t="shared" si="2"/>
        <v>0</v>
      </c>
      <c r="U43" s="25">
        <v>0</v>
      </c>
      <c r="V43" s="20">
        <f t="shared" si="0"/>
        <v>0</v>
      </c>
    </row>
    <row r="44" spans="1:24" x14ac:dyDescent="0.25">
      <c r="A44" s="9">
        <v>392</v>
      </c>
      <c r="B44" s="13" t="s">
        <v>57</v>
      </c>
      <c r="C44" s="25">
        <v>634684253</v>
      </c>
      <c r="D44" s="25">
        <v>634684253</v>
      </c>
      <c r="E44" s="25">
        <v>0</v>
      </c>
      <c r="F44" s="25">
        <v>634684253</v>
      </c>
      <c r="G44" s="25">
        <v>0</v>
      </c>
      <c r="H44" s="25">
        <v>0</v>
      </c>
      <c r="I44" s="25">
        <v>0</v>
      </c>
      <c r="J44" s="25">
        <v>0</v>
      </c>
      <c r="K44" s="25">
        <v>0</v>
      </c>
      <c r="L44" s="25">
        <v>0</v>
      </c>
      <c r="M44" s="25">
        <v>0</v>
      </c>
      <c r="N44" s="25">
        <v>0</v>
      </c>
      <c r="O44" s="25">
        <v>0</v>
      </c>
      <c r="P44" s="25">
        <v>0</v>
      </c>
      <c r="Q44" s="25">
        <v>0</v>
      </c>
      <c r="R44" s="25">
        <v>0</v>
      </c>
      <c r="S44" s="25">
        <v>0</v>
      </c>
      <c r="T44" s="25">
        <f t="shared" si="2"/>
        <v>634684253</v>
      </c>
      <c r="U44" s="25">
        <v>0</v>
      </c>
      <c r="V44" s="20">
        <f t="shared" si="0"/>
        <v>0</v>
      </c>
    </row>
    <row r="45" spans="1:24" s="11" customFormat="1" x14ac:dyDescent="0.25">
      <c r="A45" s="9">
        <v>393</v>
      </c>
      <c r="B45" s="10" t="s">
        <v>58</v>
      </c>
      <c r="C45" s="26">
        <f>C9+C44+C43+C42+C8</f>
        <v>8092203846</v>
      </c>
      <c r="D45" s="26">
        <f>D9+D44+D43+D42</f>
        <v>9480788043</v>
      </c>
      <c r="E45" s="26">
        <f t="shared" ref="E45:S45" si="12">E9+E44+E43+E42</f>
        <v>0</v>
      </c>
      <c r="F45" s="26">
        <f t="shared" si="12"/>
        <v>1111553065</v>
      </c>
      <c r="G45" s="26">
        <f t="shared" si="12"/>
        <v>463489942</v>
      </c>
      <c r="H45" s="26">
        <f t="shared" si="12"/>
        <v>450258407</v>
      </c>
      <c r="I45" s="26">
        <f t="shared" si="12"/>
        <v>366186757</v>
      </c>
      <c r="J45" s="26">
        <f t="shared" si="12"/>
        <v>514898867</v>
      </c>
      <c r="K45" s="26">
        <f t="shared" si="12"/>
        <v>1095927489</v>
      </c>
      <c r="L45" s="26">
        <f t="shared" si="12"/>
        <v>551959626</v>
      </c>
      <c r="M45" s="26">
        <f t="shared" si="12"/>
        <v>971986625</v>
      </c>
      <c r="N45" s="26">
        <f t="shared" si="12"/>
        <v>523810361</v>
      </c>
      <c r="O45" s="26">
        <f t="shared" si="12"/>
        <v>583798720</v>
      </c>
      <c r="P45" s="26">
        <f t="shared" si="12"/>
        <v>571544971</v>
      </c>
      <c r="Q45" s="26">
        <f>Q9+Q44+Q43+Q42</f>
        <v>1178934638</v>
      </c>
      <c r="R45" s="26">
        <f t="shared" si="12"/>
        <v>0</v>
      </c>
      <c r="S45" s="26">
        <f t="shared" si="12"/>
        <v>0</v>
      </c>
      <c r="T45" s="26">
        <f t="shared" si="2"/>
        <v>8384349468</v>
      </c>
      <c r="U45" s="26">
        <f>U9+U44+U43+U42</f>
        <v>634684253</v>
      </c>
      <c r="V45" s="27">
        <f t="shared" si="0"/>
        <v>1096438575</v>
      </c>
    </row>
    <row r="46" spans="1:24" s="7" customFormat="1" x14ac:dyDescent="0.25">
      <c r="A46" s="15"/>
      <c r="B46" s="16"/>
      <c r="C46" s="29"/>
      <c r="D46" s="29"/>
      <c r="E46" s="29"/>
      <c r="F46" s="29"/>
      <c r="G46" s="29"/>
      <c r="H46" s="29"/>
      <c r="I46" s="29"/>
      <c r="J46" s="29"/>
      <c r="K46" s="29"/>
      <c r="L46" s="29"/>
      <c r="M46" s="29"/>
      <c r="N46" s="29"/>
      <c r="O46" s="29"/>
      <c r="P46" s="29"/>
      <c r="Q46" s="29"/>
      <c r="R46" s="29"/>
      <c r="S46" s="29"/>
      <c r="T46" s="29"/>
      <c r="U46" s="29"/>
      <c r="V46" s="30"/>
    </row>
    <row r="47" spans="1:24" x14ac:dyDescent="0.25">
      <c r="A47" s="9"/>
      <c r="B47" s="14"/>
      <c r="C47" s="28"/>
      <c r="D47" s="28"/>
      <c r="E47" s="28"/>
      <c r="F47" s="28"/>
      <c r="G47" s="28"/>
      <c r="H47" s="28"/>
      <c r="I47" s="28"/>
      <c r="J47" s="28"/>
      <c r="K47" s="28"/>
      <c r="L47" s="28"/>
      <c r="M47" s="28"/>
      <c r="N47" s="28"/>
      <c r="O47" s="28"/>
      <c r="P47" s="28"/>
      <c r="Q47" s="28"/>
      <c r="R47" s="28"/>
      <c r="S47" s="28"/>
      <c r="T47" s="28"/>
      <c r="U47" s="28"/>
      <c r="X47" s="20"/>
    </row>
    <row r="48" spans="1:24" ht="63" x14ac:dyDescent="0.25">
      <c r="A48" s="12" t="s">
        <v>0</v>
      </c>
      <c r="B48" s="12" t="s">
        <v>1</v>
      </c>
      <c r="C48" s="31" t="s">
        <v>2</v>
      </c>
      <c r="D48" s="31" t="s">
        <v>60</v>
      </c>
      <c r="E48" s="31" t="s">
        <v>4</v>
      </c>
      <c r="F48" s="31" t="str">
        <f>[3]G1!$AE2</f>
        <v>20220131</v>
      </c>
      <c r="G48" s="31" t="str">
        <f>[3]G2!$AE2</f>
        <v>20220228</v>
      </c>
      <c r="H48" s="31" t="str">
        <f>[3]G3!$AE2</f>
        <v>20220331</v>
      </c>
      <c r="I48" s="31">
        <f>[3]G4!$AE2</f>
        <v>0</v>
      </c>
      <c r="J48" s="31">
        <f>[3]G5!$AE2</f>
        <v>0</v>
      </c>
      <c r="K48" s="31">
        <f>[3]G6!$AE2</f>
        <v>0</v>
      </c>
      <c r="L48" s="31">
        <f>[3]G7!$AE2</f>
        <v>0</v>
      </c>
      <c r="M48" s="31">
        <f>[3]G8!$AE2</f>
        <v>0</v>
      </c>
      <c r="N48" s="31">
        <f>[3]G9!$AE2</f>
        <v>0</v>
      </c>
      <c r="O48" s="31">
        <f>[3]G10!$AE2</f>
        <v>0</v>
      </c>
      <c r="P48" s="31">
        <f>[3]G11!$AE2</f>
        <v>0</v>
      </c>
      <c r="Q48" s="31">
        <f>[3]G12!$AE2</f>
        <v>0</v>
      </c>
      <c r="R48" s="31" t="s">
        <v>17</v>
      </c>
      <c r="S48" s="31" t="s">
        <v>18</v>
      </c>
      <c r="T48" s="31" t="s">
        <v>61</v>
      </c>
      <c r="U48" s="31" t="s">
        <v>62</v>
      </c>
      <c r="V48" s="32" t="s">
        <v>63</v>
      </c>
      <c r="W48" s="5"/>
    </row>
    <row r="49" spans="1:22" s="11" customFormat="1" x14ac:dyDescent="0.25">
      <c r="A49" s="9">
        <v>394</v>
      </c>
      <c r="B49" s="10" t="s">
        <v>64</v>
      </c>
      <c r="C49" s="26">
        <f>C50+C58+C65</f>
        <v>7186650329</v>
      </c>
      <c r="D49" s="26">
        <f>D50+D58+D65</f>
        <v>7117090865</v>
      </c>
      <c r="E49" s="26">
        <f>E50+E58+E65</f>
        <v>7079297654</v>
      </c>
      <c r="F49" s="26">
        <f t="shared" ref="F49:S49" si="13">F50+F58+F65</f>
        <v>396461893</v>
      </c>
      <c r="G49" s="26">
        <f t="shared" si="13"/>
        <v>539045485</v>
      </c>
      <c r="H49" s="26">
        <f t="shared" si="13"/>
        <v>468119007</v>
      </c>
      <c r="I49" s="26">
        <f t="shared" si="13"/>
        <v>474899120</v>
      </c>
      <c r="J49" s="26">
        <f t="shared" si="13"/>
        <v>537565922</v>
      </c>
      <c r="K49" s="26">
        <f t="shared" si="13"/>
        <v>604004004</v>
      </c>
      <c r="L49" s="26">
        <f t="shared" si="13"/>
        <v>505385703</v>
      </c>
      <c r="M49" s="26">
        <f t="shared" si="13"/>
        <v>592403021</v>
      </c>
      <c r="N49" s="26">
        <f t="shared" si="13"/>
        <v>530346126</v>
      </c>
      <c r="O49" s="26">
        <f t="shared" si="13"/>
        <v>565146985</v>
      </c>
      <c r="P49" s="26">
        <f t="shared" si="13"/>
        <v>532834353</v>
      </c>
      <c r="Q49" s="26">
        <f t="shared" si="13"/>
        <v>1333086035</v>
      </c>
      <c r="R49" s="26">
        <f t="shared" si="13"/>
        <v>0</v>
      </c>
      <c r="S49" s="26">
        <f t="shared" si="13"/>
        <v>0</v>
      </c>
      <c r="T49" s="26">
        <f>SUM(F49:Q49)</f>
        <v>7079297654</v>
      </c>
      <c r="U49" s="26">
        <f>U50+U58+U65</f>
        <v>0</v>
      </c>
      <c r="V49" s="27">
        <f t="shared" ref="V49:V75" si="14">+D49-E49</f>
        <v>37793211</v>
      </c>
    </row>
    <row r="50" spans="1:22" s="11" customFormat="1" x14ac:dyDescent="0.25">
      <c r="A50" s="9">
        <v>2809</v>
      </c>
      <c r="B50" s="10" t="s">
        <v>65</v>
      </c>
      <c r="C50" s="26">
        <f>C51+C57</f>
        <v>5447043884</v>
      </c>
      <c r="D50" s="26">
        <f t="shared" ref="D50:S50" si="15">D51+D57</f>
        <v>5410118269</v>
      </c>
      <c r="E50" s="26">
        <f t="shared" si="15"/>
        <v>5372325058</v>
      </c>
      <c r="F50" s="26">
        <f t="shared" si="15"/>
        <v>313116676</v>
      </c>
      <c r="G50" s="26">
        <f t="shared" si="15"/>
        <v>414443110</v>
      </c>
      <c r="H50" s="26">
        <f t="shared" si="15"/>
        <v>344184120</v>
      </c>
      <c r="I50" s="26">
        <f t="shared" si="15"/>
        <v>359248219</v>
      </c>
      <c r="J50" s="26">
        <f t="shared" si="15"/>
        <v>421281410</v>
      </c>
      <c r="K50" s="26">
        <f t="shared" si="15"/>
        <v>472470256</v>
      </c>
      <c r="L50" s="26">
        <f t="shared" si="15"/>
        <v>413785367</v>
      </c>
      <c r="M50" s="26">
        <f t="shared" si="15"/>
        <v>494675609</v>
      </c>
      <c r="N50" s="26">
        <f t="shared" si="15"/>
        <v>403802131</v>
      </c>
      <c r="O50" s="26">
        <f t="shared" si="15"/>
        <v>375559736</v>
      </c>
      <c r="P50" s="26">
        <f t="shared" si="15"/>
        <v>376910845</v>
      </c>
      <c r="Q50" s="26">
        <f t="shared" si="15"/>
        <v>982847579</v>
      </c>
      <c r="R50" s="26">
        <f t="shared" si="15"/>
        <v>0</v>
      </c>
      <c r="S50" s="26">
        <f t="shared" si="15"/>
        <v>0</v>
      </c>
      <c r="T50" s="26">
        <f t="shared" ref="T50:T74" si="16">SUM(F50:Q50)</f>
        <v>5372325058</v>
      </c>
      <c r="U50" s="26">
        <f>U51+U57</f>
        <v>0</v>
      </c>
      <c r="V50" s="27">
        <f t="shared" si="14"/>
        <v>37793211</v>
      </c>
    </row>
    <row r="51" spans="1:22" s="11" customFormat="1" x14ac:dyDescent="0.25">
      <c r="A51" s="9">
        <v>395</v>
      </c>
      <c r="B51" s="10" t="s">
        <v>66</v>
      </c>
      <c r="C51" s="26">
        <f>C52+C56</f>
        <v>4284641662</v>
      </c>
      <c r="D51" s="26">
        <f t="shared" ref="D51:S51" si="17">D52+D56</f>
        <v>4284641662</v>
      </c>
      <c r="E51" s="26">
        <f t="shared" si="17"/>
        <v>4284641662</v>
      </c>
      <c r="F51" s="26">
        <f t="shared" si="17"/>
        <v>283013808</v>
      </c>
      <c r="G51" s="26">
        <f t="shared" si="17"/>
        <v>351542160</v>
      </c>
      <c r="H51" s="26">
        <f t="shared" si="17"/>
        <v>257611875</v>
      </c>
      <c r="I51" s="26">
        <f t="shared" si="17"/>
        <v>273675103</v>
      </c>
      <c r="J51" s="26">
        <f t="shared" si="17"/>
        <v>356673342</v>
      </c>
      <c r="K51" s="26">
        <f t="shared" si="17"/>
        <v>352671441</v>
      </c>
      <c r="L51" s="26">
        <f t="shared" si="17"/>
        <v>317119468</v>
      </c>
      <c r="M51" s="26">
        <f t="shared" si="17"/>
        <v>395541671</v>
      </c>
      <c r="N51" s="26">
        <f t="shared" si="17"/>
        <v>299031431</v>
      </c>
      <c r="O51" s="26">
        <f t="shared" si="17"/>
        <v>282793237</v>
      </c>
      <c r="P51" s="26">
        <f t="shared" si="17"/>
        <v>288915756</v>
      </c>
      <c r="Q51" s="26">
        <f t="shared" si="17"/>
        <v>826052370</v>
      </c>
      <c r="R51" s="26">
        <f t="shared" si="17"/>
        <v>0</v>
      </c>
      <c r="S51" s="26">
        <f t="shared" si="17"/>
        <v>0</v>
      </c>
      <c r="T51" s="26">
        <f t="shared" si="16"/>
        <v>4284641662</v>
      </c>
      <c r="U51" s="26">
        <f>U52+U56</f>
        <v>0</v>
      </c>
      <c r="V51" s="27">
        <f t="shared" si="14"/>
        <v>0</v>
      </c>
    </row>
    <row r="52" spans="1:22" s="11" customFormat="1" ht="30" x14ac:dyDescent="0.25">
      <c r="A52" s="9">
        <v>2810</v>
      </c>
      <c r="B52" s="10" t="s">
        <v>67</v>
      </c>
      <c r="C52" s="26">
        <f>SUM(C53:C55)</f>
        <v>3180204312</v>
      </c>
      <c r="D52" s="26">
        <f t="shared" ref="D52:S52" si="18">SUM(D53:D55)</f>
        <v>3180204312</v>
      </c>
      <c r="E52" s="26">
        <f t="shared" si="18"/>
        <v>3180204312</v>
      </c>
      <c r="F52" s="26">
        <f t="shared" si="18"/>
        <v>221722540</v>
      </c>
      <c r="G52" s="26">
        <f t="shared" si="18"/>
        <v>267867717</v>
      </c>
      <c r="H52" s="26">
        <f t="shared" si="18"/>
        <v>197057975</v>
      </c>
      <c r="I52" s="26">
        <f t="shared" si="18"/>
        <v>202855900</v>
      </c>
      <c r="J52" s="26">
        <f t="shared" si="18"/>
        <v>272279487</v>
      </c>
      <c r="K52" s="26">
        <f t="shared" si="18"/>
        <v>283398496</v>
      </c>
      <c r="L52" s="26">
        <f t="shared" si="18"/>
        <v>237916052</v>
      </c>
      <c r="M52" s="26">
        <f t="shared" si="18"/>
        <v>290196652</v>
      </c>
      <c r="N52" s="26">
        <f t="shared" si="18"/>
        <v>222336249</v>
      </c>
      <c r="O52" s="26">
        <f t="shared" si="18"/>
        <v>207757209</v>
      </c>
      <c r="P52" s="26">
        <f t="shared" si="18"/>
        <v>208355863</v>
      </c>
      <c r="Q52" s="26">
        <f t="shared" si="18"/>
        <v>568460172</v>
      </c>
      <c r="R52" s="26">
        <f t="shared" si="18"/>
        <v>0</v>
      </c>
      <c r="S52" s="26">
        <f t="shared" si="18"/>
        <v>0</v>
      </c>
      <c r="T52" s="26">
        <f t="shared" si="16"/>
        <v>3180204312</v>
      </c>
      <c r="U52" s="26">
        <f>SUM(U53:U55)</f>
        <v>0</v>
      </c>
      <c r="V52" s="27">
        <f t="shared" si="14"/>
        <v>0</v>
      </c>
    </row>
    <row r="53" spans="1:22" x14ac:dyDescent="0.25">
      <c r="A53" s="9">
        <v>906</v>
      </c>
      <c r="B53" s="13" t="s">
        <v>68</v>
      </c>
      <c r="C53" s="25">
        <v>2334239083</v>
      </c>
      <c r="D53" s="25">
        <v>2334239083</v>
      </c>
      <c r="E53" s="25">
        <v>2334239083</v>
      </c>
      <c r="F53" s="25">
        <v>150717915</v>
      </c>
      <c r="G53" s="25">
        <v>165704764</v>
      </c>
      <c r="H53" s="25">
        <v>176227750</v>
      </c>
      <c r="I53" s="25">
        <v>171465411</v>
      </c>
      <c r="J53" s="25">
        <v>222305792</v>
      </c>
      <c r="K53" s="25">
        <v>183420004</v>
      </c>
      <c r="L53" s="25">
        <v>184284636</v>
      </c>
      <c r="M53" s="25">
        <v>180998804</v>
      </c>
      <c r="N53" s="25">
        <v>184934462</v>
      </c>
      <c r="O53" s="25">
        <v>180326410</v>
      </c>
      <c r="P53" s="25">
        <v>176890881</v>
      </c>
      <c r="Q53" s="25">
        <v>356962254</v>
      </c>
      <c r="R53" s="25">
        <f>+R37</f>
        <v>0</v>
      </c>
      <c r="S53" s="25">
        <v>0</v>
      </c>
      <c r="T53" s="25">
        <f t="shared" si="16"/>
        <v>2334239083</v>
      </c>
      <c r="U53" s="25">
        <v>0</v>
      </c>
      <c r="V53" s="20">
        <f t="shared" si="14"/>
        <v>0</v>
      </c>
    </row>
    <row r="54" spans="1:22" ht="30" x14ac:dyDescent="0.25">
      <c r="A54" s="9">
        <v>907</v>
      </c>
      <c r="B54" s="13" t="s">
        <v>69</v>
      </c>
      <c r="C54" s="25">
        <v>205299818</v>
      </c>
      <c r="D54" s="25">
        <v>205299818</v>
      </c>
      <c r="E54" s="25">
        <v>205299818</v>
      </c>
      <c r="F54" s="25">
        <v>15912444</v>
      </c>
      <c r="G54" s="25">
        <v>25211302</v>
      </c>
      <c r="H54" s="25">
        <v>11986104</v>
      </c>
      <c r="I54" s="25">
        <v>14528022</v>
      </c>
      <c r="J54" s="25">
        <v>21973119</v>
      </c>
      <c r="K54" s="25">
        <v>15646720</v>
      </c>
      <c r="L54" s="25">
        <v>16697184</v>
      </c>
      <c r="M54" s="25">
        <v>22575727</v>
      </c>
      <c r="N54" s="25">
        <v>14110940</v>
      </c>
      <c r="O54" s="25">
        <v>13460208</v>
      </c>
      <c r="P54" s="25">
        <v>15759546</v>
      </c>
      <c r="Q54" s="25">
        <v>17438502</v>
      </c>
      <c r="R54" s="25">
        <v>0</v>
      </c>
      <c r="S54" s="25">
        <v>0</v>
      </c>
      <c r="T54" s="25">
        <f t="shared" si="16"/>
        <v>205299818</v>
      </c>
      <c r="U54" s="25">
        <v>0</v>
      </c>
      <c r="V54" s="20">
        <f t="shared" si="14"/>
        <v>0</v>
      </c>
    </row>
    <row r="55" spans="1:22" ht="30" x14ac:dyDescent="0.25">
      <c r="A55" s="9">
        <v>908</v>
      </c>
      <c r="B55" s="13" t="s">
        <v>70</v>
      </c>
      <c r="C55" s="25">
        <v>640665411</v>
      </c>
      <c r="D55" s="25">
        <v>640665411</v>
      </c>
      <c r="E55" s="25">
        <v>640665411</v>
      </c>
      <c r="F55" s="25">
        <v>55092181</v>
      </c>
      <c r="G55" s="25">
        <v>76951651</v>
      </c>
      <c r="H55" s="25">
        <v>8844121</v>
      </c>
      <c r="I55" s="25">
        <v>16862467</v>
      </c>
      <c r="J55" s="25">
        <v>28000576</v>
      </c>
      <c r="K55" s="25">
        <v>84331772</v>
      </c>
      <c r="L55" s="25">
        <v>36934232</v>
      </c>
      <c r="M55" s="25">
        <v>86622121</v>
      </c>
      <c r="N55" s="25">
        <v>23290847</v>
      </c>
      <c r="O55" s="25">
        <v>13970591</v>
      </c>
      <c r="P55" s="25">
        <v>15705436</v>
      </c>
      <c r="Q55" s="25">
        <v>194059416</v>
      </c>
      <c r="R55" s="25">
        <v>0</v>
      </c>
      <c r="S55" s="25">
        <v>0</v>
      </c>
      <c r="T55" s="25">
        <f t="shared" si="16"/>
        <v>640665411</v>
      </c>
      <c r="U55" s="25">
        <v>0</v>
      </c>
      <c r="V55" s="20">
        <f t="shared" si="14"/>
        <v>0</v>
      </c>
    </row>
    <row r="56" spans="1:22" ht="30" x14ac:dyDescent="0.25">
      <c r="A56" s="9">
        <v>909</v>
      </c>
      <c r="B56" s="13" t="s">
        <v>71</v>
      </c>
      <c r="C56" s="25">
        <v>1104437350</v>
      </c>
      <c r="D56" s="25">
        <v>1104437350</v>
      </c>
      <c r="E56" s="25">
        <v>1104437350</v>
      </c>
      <c r="F56" s="25">
        <v>61291268</v>
      </c>
      <c r="G56" s="25">
        <v>83674443</v>
      </c>
      <c r="H56" s="25">
        <v>60553900</v>
      </c>
      <c r="I56" s="25">
        <v>70819203</v>
      </c>
      <c r="J56" s="25">
        <v>84393855</v>
      </c>
      <c r="K56" s="25">
        <v>69272945</v>
      </c>
      <c r="L56" s="25">
        <v>79203416</v>
      </c>
      <c r="M56" s="25">
        <v>105345019</v>
      </c>
      <c r="N56" s="25">
        <v>76695182</v>
      </c>
      <c r="O56" s="25">
        <v>75036028</v>
      </c>
      <c r="P56" s="25">
        <v>80559893</v>
      </c>
      <c r="Q56" s="25">
        <v>257592198</v>
      </c>
      <c r="R56" s="25">
        <v>0</v>
      </c>
      <c r="S56" s="25">
        <v>0</v>
      </c>
      <c r="T56" s="25">
        <f t="shared" si="16"/>
        <v>1104437350</v>
      </c>
      <c r="U56" s="25">
        <v>0</v>
      </c>
      <c r="V56" s="20">
        <f t="shared" si="14"/>
        <v>0</v>
      </c>
    </row>
    <row r="57" spans="1:22" x14ac:dyDescent="0.25">
      <c r="A57" s="9">
        <v>396</v>
      </c>
      <c r="B57" s="13" t="s">
        <v>72</v>
      </c>
      <c r="C57" s="25">
        <v>1162402222</v>
      </c>
      <c r="D57" s="25">
        <v>1125476607</v>
      </c>
      <c r="E57" s="25">
        <f>SUM(F57:Q57)</f>
        <v>1087683396</v>
      </c>
      <c r="F57" s="25">
        <v>30102868</v>
      </c>
      <c r="G57" s="25">
        <v>62900950</v>
      </c>
      <c r="H57" s="25">
        <v>86572245</v>
      </c>
      <c r="I57" s="25">
        <v>85573116</v>
      </c>
      <c r="J57" s="25">
        <v>64608068</v>
      </c>
      <c r="K57" s="25">
        <v>119798815</v>
      </c>
      <c r="L57" s="25">
        <v>96665899</v>
      </c>
      <c r="M57" s="25">
        <v>99133938</v>
      </c>
      <c r="N57" s="25">
        <v>104770700</v>
      </c>
      <c r="O57" s="25">
        <v>92766499</v>
      </c>
      <c r="P57" s="25">
        <v>87995089</v>
      </c>
      <c r="Q57" s="25">
        <v>156795209</v>
      </c>
      <c r="R57" s="25">
        <v>0</v>
      </c>
      <c r="S57" s="25">
        <v>0</v>
      </c>
      <c r="T57" s="25">
        <f t="shared" si="16"/>
        <v>1087683396</v>
      </c>
      <c r="U57" s="25">
        <v>0</v>
      </c>
      <c r="V57" s="20">
        <f t="shared" si="14"/>
        <v>37793211</v>
      </c>
    </row>
    <row r="58" spans="1:22" s="11" customFormat="1" x14ac:dyDescent="0.25">
      <c r="A58" s="9">
        <v>397</v>
      </c>
      <c r="B58" s="10" t="s">
        <v>73</v>
      </c>
      <c r="C58" s="26">
        <f>SUM(C59:C64)</f>
        <v>1739606445</v>
      </c>
      <c r="D58" s="26">
        <f t="shared" ref="D58:S58" si="19">SUM(D59:D64)</f>
        <v>1706972596</v>
      </c>
      <c r="E58" s="26">
        <f>SUM(E59:E64)</f>
        <v>1706972596</v>
      </c>
      <c r="F58" s="26">
        <f t="shared" si="19"/>
        <v>83345217</v>
      </c>
      <c r="G58" s="26">
        <f t="shared" si="19"/>
        <v>124602375</v>
      </c>
      <c r="H58" s="26">
        <f t="shared" si="19"/>
        <v>123934887</v>
      </c>
      <c r="I58" s="26">
        <f t="shared" si="19"/>
        <v>115650901</v>
      </c>
      <c r="J58" s="26">
        <f t="shared" si="19"/>
        <v>116284512</v>
      </c>
      <c r="K58" s="26">
        <f t="shared" si="19"/>
        <v>131533748</v>
      </c>
      <c r="L58" s="26">
        <f t="shared" si="19"/>
        <v>91600336</v>
      </c>
      <c r="M58" s="26">
        <f t="shared" si="19"/>
        <v>97727412</v>
      </c>
      <c r="N58" s="26">
        <f t="shared" si="19"/>
        <v>126543995</v>
      </c>
      <c r="O58" s="26">
        <f t="shared" si="19"/>
        <v>189587249</v>
      </c>
      <c r="P58" s="26">
        <f t="shared" si="19"/>
        <v>155923508</v>
      </c>
      <c r="Q58" s="26">
        <f t="shared" si="19"/>
        <v>350238456</v>
      </c>
      <c r="R58" s="26">
        <f t="shared" si="19"/>
        <v>0</v>
      </c>
      <c r="S58" s="26">
        <f t="shared" si="19"/>
        <v>0</v>
      </c>
      <c r="T58" s="26">
        <f t="shared" si="16"/>
        <v>1706972596</v>
      </c>
      <c r="U58" s="26">
        <f>SUM(U59:U64)</f>
        <v>0</v>
      </c>
      <c r="V58" s="27">
        <f t="shared" si="14"/>
        <v>0</v>
      </c>
    </row>
    <row r="59" spans="1:22" x14ac:dyDescent="0.25">
      <c r="A59" s="9">
        <v>2811</v>
      </c>
      <c r="B59" s="13" t="s">
        <v>74</v>
      </c>
      <c r="C59" s="25">
        <v>233520681</v>
      </c>
      <c r="D59" s="25">
        <v>210033555</v>
      </c>
      <c r="E59" s="25">
        <v>210033555</v>
      </c>
      <c r="F59" s="25">
        <v>7905753</v>
      </c>
      <c r="G59" s="25">
        <v>11893115</v>
      </c>
      <c r="H59" s="25">
        <v>24378176</v>
      </c>
      <c r="I59" s="25">
        <v>11564620</v>
      </c>
      <c r="J59" s="25">
        <v>24713923</v>
      </c>
      <c r="K59" s="25">
        <v>22669847</v>
      </c>
      <c r="L59" s="25">
        <v>17027444</v>
      </c>
      <c r="M59" s="25">
        <v>15185114</v>
      </c>
      <c r="N59" s="25">
        <v>13572133</v>
      </c>
      <c r="O59" s="25">
        <v>32893489</v>
      </c>
      <c r="P59" s="25">
        <v>14951699</v>
      </c>
      <c r="Q59" s="25">
        <v>13278242</v>
      </c>
      <c r="R59" s="25">
        <v>0</v>
      </c>
      <c r="S59" s="25">
        <v>0</v>
      </c>
      <c r="T59" s="25">
        <f t="shared" si="16"/>
        <v>210033555</v>
      </c>
      <c r="U59" s="25">
        <v>0</v>
      </c>
      <c r="V59" s="20">
        <f t="shared" si="14"/>
        <v>0</v>
      </c>
    </row>
    <row r="60" spans="1:22" ht="30" x14ac:dyDescent="0.25">
      <c r="A60" s="9">
        <v>2812</v>
      </c>
      <c r="B60" s="13" t="s">
        <v>75</v>
      </c>
      <c r="C60" s="25">
        <v>926619799</v>
      </c>
      <c r="D60" s="25">
        <v>926619799</v>
      </c>
      <c r="E60" s="25">
        <v>926619799</v>
      </c>
      <c r="F60" s="25">
        <v>33855555</v>
      </c>
      <c r="G60" s="25">
        <v>69398867</v>
      </c>
      <c r="H60" s="25">
        <v>58690196</v>
      </c>
      <c r="I60" s="25">
        <v>48272714</v>
      </c>
      <c r="J60" s="25">
        <v>28613735</v>
      </c>
      <c r="K60" s="25">
        <v>61859608</v>
      </c>
      <c r="L60" s="25">
        <v>50355912</v>
      </c>
      <c r="M60" s="25">
        <v>53352876</v>
      </c>
      <c r="N60" s="25">
        <v>56835922</v>
      </c>
      <c r="O60" s="25">
        <v>101252862</v>
      </c>
      <c r="P60" s="25">
        <v>110587524</v>
      </c>
      <c r="Q60" s="25">
        <v>253544028</v>
      </c>
      <c r="R60" s="25">
        <v>0</v>
      </c>
      <c r="S60" s="25">
        <v>0</v>
      </c>
      <c r="T60" s="25">
        <f t="shared" si="16"/>
        <v>926619799</v>
      </c>
      <c r="U60" s="25">
        <v>0</v>
      </c>
      <c r="V60" s="20">
        <f t="shared" si="14"/>
        <v>0</v>
      </c>
    </row>
    <row r="61" spans="1:22" x14ac:dyDescent="0.25">
      <c r="A61" s="9">
        <v>2813</v>
      </c>
      <c r="B61" s="13" t="s">
        <v>76</v>
      </c>
      <c r="C61" s="25">
        <v>468120679</v>
      </c>
      <c r="D61" s="25">
        <v>468120679</v>
      </c>
      <c r="E61" s="25">
        <v>468120679</v>
      </c>
      <c r="F61" s="25">
        <v>33980905</v>
      </c>
      <c r="G61" s="25">
        <v>28619811</v>
      </c>
      <c r="H61" s="25">
        <v>33028749</v>
      </c>
      <c r="I61" s="25">
        <v>48008840</v>
      </c>
      <c r="J61" s="25">
        <v>55185178</v>
      </c>
      <c r="K61" s="25">
        <v>39703271</v>
      </c>
      <c r="L61" s="25">
        <v>16613592</v>
      </c>
      <c r="M61" s="25">
        <v>20946908</v>
      </c>
      <c r="N61" s="25">
        <v>49295037</v>
      </c>
      <c r="O61" s="25">
        <v>45214363</v>
      </c>
      <c r="P61" s="25">
        <v>23829176</v>
      </c>
      <c r="Q61" s="25">
        <v>73694849</v>
      </c>
      <c r="R61" s="25">
        <v>0</v>
      </c>
      <c r="S61" s="25">
        <v>0</v>
      </c>
      <c r="T61" s="25">
        <f t="shared" si="16"/>
        <v>468120679</v>
      </c>
      <c r="U61" s="25">
        <v>0</v>
      </c>
      <c r="V61" s="20">
        <f t="shared" si="14"/>
        <v>0</v>
      </c>
    </row>
    <row r="62" spans="1:22" x14ac:dyDescent="0.25">
      <c r="A62" s="9">
        <v>2814</v>
      </c>
      <c r="B62" s="13" t="s">
        <v>77</v>
      </c>
      <c r="C62" s="25">
        <v>95345286</v>
      </c>
      <c r="D62" s="25">
        <v>95345286</v>
      </c>
      <c r="E62" s="25">
        <v>95345286</v>
      </c>
      <c r="F62" s="25">
        <v>7603004</v>
      </c>
      <c r="G62" s="25">
        <v>7837305</v>
      </c>
      <c r="H62" s="25">
        <v>7837766</v>
      </c>
      <c r="I62" s="25">
        <v>7804727</v>
      </c>
      <c r="J62" s="25">
        <v>7771676</v>
      </c>
      <c r="K62" s="25">
        <v>7301022</v>
      </c>
      <c r="L62" s="25">
        <v>7603388</v>
      </c>
      <c r="M62" s="25">
        <v>8242514</v>
      </c>
      <c r="N62" s="25">
        <v>6840903</v>
      </c>
      <c r="O62" s="25">
        <v>10226535</v>
      </c>
      <c r="P62" s="25">
        <v>6555109</v>
      </c>
      <c r="Q62" s="25">
        <v>9721337</v>
      </c>
      <c r="R62" s="25">
        <v>0</v>
      </c>
      <c r="S62" s="25">
        <v>0</v>
      </c>
      <c r="T62" s="25">
        <f t="shared" si="16"/>
        <v>95345286</v>
      </c>
      <c r="U62" s="25">
        <v>0</v>
      </c>
      <c r="V62" s="20">
        <f t="shared" si="14"/>
        <v>0</v>
      </c>
    </row>
    <row r="63" spans="1:22" x14ac:dyDescent="0.25">
      <c r="A63" s="9">
        <v>2815</v>
      </c>
      <c r="B63" s="13" t="s">
        <v>78</v>
      </c>
      <c r="C63" s="25">
        <v>16000000</v>
      </c>
      <c r="D63" s="25">
        <v>6853277</v>
      </c>
      <c r="E63" s="25">
        <f>SUM(F63:N63)</f>
        <v>6853277</v>
      </c>
      <c r="F63" s="25">
        <v>0</v>
      </c>
      <c r="G63" s="25">
        <v>6853277</v>
      </c>
      <c r="H63" s="25">
        <v>0</v>
      </c>
      <c r="I63" s="25">
        <v>0</v>
      </c>
      <c r="J63" s="25">
        <v>0</v>
      </c>
      <c r="K63" s="25">
        <v>0</v>
      </c>
      <c r="L63" s="25">
        <v>0</v>
      </c>
      <c r="M63" s="25">
        <v>0</v>
      </c>
      <c r="N63" s="25">
        <v>0</v>
      </c>
      <c r="O63" s="25">
        <v>0</v>
      </c>
      <c r="P63" s="25">
        <v>0</v>
      </c>
      <c r="Q63" s="25">
        <v>0</v>
      </c>
      <c r="R63" s="25">
        <v>0</v>
      </c>
      <c r="S63" s="25">
        <v>0</v>
      </c>
      <c r="T63" s="25">
        <f t="shared" si="16"/>
        <v>6853277</v>
      </c>
      <c r="U63" s="25">
        <v>0</v>
      </c>
      <c r="V63" s="20">
        <f t="shared" si="14"/>
        <v>0</v>
      </c>
    </row>
    <row r="64" spans="1:22" x14ac:dyDescent="0.25">
      <c r="A64" s="9">
        <v>2816</v>
      </c>
      <c r="B64" s="13" t="s">
        <v>79</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f t="shared" si="16"/>
        <v>0</v>
      </c>
      <c r="U64" s="25">
        <v>0</v>
      </c>
      <c r="V64" s="20">
        <f t="shared" si="14"/>
        <v>0</v>
      </c>
    </row>
    <row r="65" spans="1:22" s="11" customFormat="1" x14ac:dyDescent="0.25">
      <c r="A65" s="9">
        <v>398</v>
      </c>
      <c r="B65" s="10" t="s">
        <v>80</v>
      </c>
      <c r="C65" s="26">
        <f>SUM(C66:C67)</f>
        <v>0</v>
      </c>
      <c r="D65" s="26">
        <f t="shared" ref="D65:S65" si="20">SUM(D66:D67)</f>
        <v>0</v>
      </c>
      <c r="E65" s="26">
        <f t="shared" si="20"/>
        <v>0</v>
      </c>
      <c r="F65" s="26">
        <f t="shared" si="20"/>
        <v>0</v>
      </c>
      <c r="G65" s="26">
        <f t="shared" si="20"/>
        <v>0</v>
      </c>
      <c r="H65" s="26">
        <f t="shared" si="20"/>
        <v>0</v>
      </c>
      <c r="I65" s="26">
        <f t="shared" si="20"/>
        <v>0</v>
      </c>
      <c r="J65" s="26">
        <f t="shared" si="20"/>
        <v>0</v>
      </c>
      <c r="K65" s="26">
        <f t="shared" si="20"/>
        <v>0</v>
      </c>
      <c r="L65" s="26">
        <f t="shared" si="20"/>
        <v>0</v>
      </c>
      <c r="M65" s="26">
        <f t="shared" si="20"/>
        <v>0</v>
      </c>
      <c r="N65" s="26">
        <f t="shared" si="20"/>
        <v>0</v>
      </c>
      <c r="O65" s="26">
        <f t="shared" si="20"/>
        <v>0</v>
      </c>
      <c r="P65" s="26">
        <f t="shared" si="20"/>
        <v>0</v>
      </c>
      <c r="Q65" s="26">
        <f t="shared" si="20"/>
        <v>0</v>
      </c>
      <c r="R65" s="26">
        <f t="shared" si="20"/>
        <v>0</v>
      </c>
      <c r="S65" s="26">
        <f t="shared" si="20"/>
        <v>0</v>
      </c>
      <c r="T65" s="26">
        <f t="shared" si="16"/>
        <v>0</v>
      </c>
      <c r="U65" s="26">
        <f>SUM(U66:U67)</f>
        <v>0</v>
      </c>
      <c r="V65" s="27">
        <f t="shared" si="14"/>
        <v>0</v>
      </c>
    </row>
    <row r="66" spans="1:22" x14ac:dyDescent="0.25">
      <c r="A66" s="9">
        <v>2817</v>
      </c>
      <c r="B66" s="25">
        <v>5555606</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f t="shared" si="16"/>
        <v>0</v>
      </c>
      <c r="U66" s="25">
        <v>0</v>
      </c>
      <c r="V66" s="20">
        <f t="shared" si="14"/>
        <v>0</v>
      </c>
    </row>
    <row r="67" spans="1:22" x14ac:dyDescent="0.25">
      <c r="A67" s="9">
        <v>2818</v>
      </c>
      <c r="B67" s="13" t="s">
        <v>81</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f t="shared" si="16"/>
        <v>0</v>
      </c>
      <c r="U67" s="25">
        <v>0</v>
      </c>
      <c r="V67" s="20">
        <f t="shared" si="14"/>
        <v>0</v>
      </c>
    </row>
    <row r="68" spans="1:22" s="11" customFormat="1" ht="30" x14ac:dyDescent="0.25">
      <c r="A68" s="9">
        <v>399</v>
      </c>
      <c r="B68" s="10" t="s">
        <v>82</v>
      </c>
      <c r="C68" s="26">
        <f>SUM(C69:C71)</f>
        <v>905553517</v>
      </c>
      <c r="D68" s="26">
        <f t="shared" ref="D68:S68" si="21">SUM(D69:D71)</f>
        <v>749654750</v>
      </c>
      <c r="E68" s="26">
        <f t="shared" si="21"/>
        <v>749654750</v>
      </c>
      <c r="F68" s="26">
        <f t="shared" si="21"/>
        <v>47323437</v>
      </c>
      <c r="G68" s="26">
        <f t="shared" si="21"/>
        <v>36102259</v>
      </c>
      <c r="H68" s="26">
        <f t="shared" si="21"/>
        <v>61943723</v>
      </c>
      <c r="I68" s="26">
        <f t="shared" si="21"/>
        <v>68732725</v>
      </c>
      <c r="J68" s="26">
        <f t="shared" si="21"/>
        <v>52960255</v>
      </c>
      <c r="K68" s="26">
        <f t="shared" si="21"/>
        <v>74318250</v>
      </c>
      <c r="L68" s="26">
        <f t="shared" si="21"/>
        <v>55346015</v>
      </c>
      <c r="M68" s="26">
        <f t="shared" si="21"/>
        <v>51849444</v>
      </c>
      <c r="N68" s="26">
        <f t="shared" si="21"/>
        <v>79315756</v>
      </c>
      <c r="O68" s="26">
        <f t="shared" si="21"/>
        <v>68529369</v>
      </c>
      <c r="P68" s="26">
        <f t="shared" si="21"/>
        <v>79772867</v>
      </c>
      <c r="Q68" s="26">
        <f t="shared" si="21"/>
        <v>73460650</v>
      </c>
      <c r="R68" s="26">
        <f t="shared" si="21"/>
        <v>0</v>
      </c>
      <c r="S68" s="26">
        <f t="shared" si="21"/>
        <v>0</v>
      </c>
      <c r="T68" s="26">
        <f t="shared" si="16"/>
        <v>749654750</v>
      </c>
      <c r="U68" s="26">
        <f>SUM(U69:U71)</f>
        <v>0</v>
      </c>
      <c r="V68" s="27">
        <f t="shared" si="14"/>
        <v>0</v>
      </c>
    </row>
    <row r="69" spans="1:22" x14ac:dyDescent="0.25">
      <c r="A69" s="9">
        <v>2819</v>
      </c>
      <c r="B69" s="13" t="s">
        <v>83</v>
      </c>
      <c r="C69" s="25">
        <v>703047038</v>
      </c>
      <c r="D69" s="25">
        <v>578370122</v>
      </c>
      <c r="E69" s="25">
        <v>578370122</v>
      </c>
      <c r="F69" s="25">
        <v>39104149</v>
      </c>
      <c r="G69" s="25">
        <v>26378952</v>
      </c>
      <c r="H69" s="25">
        <v>43649357</v>
      </c>
      <c r="I69" s="25">
        <v>54131781</v>
      </c>
      <c r="J69" s="25">
        <v>40843655</v>
      </c>
      <c r="K69" s="25">
        <v>57053938</v>
      </c>
      <c r="L69" s="25">
        <v>43932847</v>
      </c>
      <c r="M69" s="25">
        <v>38374631</v>
      </c>
      <c r="N69" s="25">
        <v>64234214</v>
      </c>
      <c r="O69" s="25">
        <v>46023242</v>
      </c>
      <c r="P69" s="25">
        <v>65623982</v>
      </c>
      <c r="Q69" s="25">
        <v>59019374</v>
      </c>
      <c r="R69" s="25">
        <v>0</v>
      </c>
      <c r="S69" s="25">
        <v>0</v>
      </c>
      <c r="T69" s="25">
        <f t="shared" si="16"/>
        <v>578370122</v>
      </c>
      <c r="U69" s="25">
        <v>0</v>
      </c>
      <c r="V69" s="20">
        <f t="shared" si="14"/>
        <v>0</v>
      </c>
    </row>
    <row r="70" spans="1:22" ht="45" x14ac:dyDescent="0.25">
      <c r="A70" s="9">
        <v>2820</v>
      </c>
      <c r="B70" s="13" t="s">
        <v>84</v>
      </c>
      <c r="C70" s="25">
        <v>117506479</v>
      </c>
      <c r="D70" s="25">
        <v>93673324</v>
      </c>
      <c r="E70" s="25">
        <v>93673324</v>
      </c>
      <c r="F70" s="25">
        <v>5555606</v>
      </c>
      <c r="G70" s="25">
        <v>5585406</v>
      </c>
      <c r="H70" s="25">
        <v>6659004</v>
      </c>
      <c r="I70" s="25">
        <v>7450544</v>
      </c>
      <c r="J70" s="25">
        <v>7496918</v>
      </c>
      <c r="K70" s="25">
        <v>9986815</v>
      </c>
      <c r="L70" s="25">
        <v>5900518</v>
      </c>
      <c r="M70" s="25">
        <v>7187533</v>
      </c>
      <c r="N70" s="25">
        <v>8208142</v>
      </c>
      <c r="O70" s="25">
        <v>15588477</v>
      </c>
      <c r="P70" s="25">
        <v>6899485</v>
      </c>
      <c r="Q70" s="25">
        <v>7154876</v>
      </c>
      <c r="R70" s="25">
        <v>0</v>
      </c>
      <c r="S70" s="25">
        <v>0</v>
      </c>
      <c r="T70" s="25">
        <f t="shared" si="16"/>
        <v>93673324</v>
      </c>
      <c r="U70" s="25">
        <v>0</v>
      </c>
      <c r="V70" s="20">
        <f t="shared" si="14"/>
        <v>0</v>
      </c>
    </row>
    <row r="71" spans="1:22" ht="45" x14ac:dyDescent="0.25">
      <c r="A71" s="9">
        <v>2821</v>
      </c>
      <c r="B71" s="13" t="s">
        <v>85</v>
      </c>
      <c r="C71" s="25">
        <v>85000000</v>
      </c>
      <c r="D71" s="25">
        <v>77611304</v>
      </c>
      <c r="E71" s="25">
        <v>77611304</v>
      </c>
      <c r="F71" s="25">
        <v>2663682</v>
      </c>
      <c r="G71" s="25">
        <v>4137901</v>
      </c>
      <c r="H71" s="25">
        <v>11635362</v>
      </c>
      <c r="I71" s="25">
        <v>7150400</v>
      </c>
      <c r="J71" s="25">
        <v>4619682</v>
      </c>
      <c r="K71" s="25">
        <v>7277497</v>
      </c>
      <c r="L71" s="25">
        <v>5512650</v>
      </c>
      <c r="M71" s="25">
        <v>6287280</v>
      </c>
      <c r="N71" s="25">
        <v>6873400</v>
      </c>
      <c r="O71" s="25">
        <v>6917650</v>
      </c>
      <c r="P71" s="25">
        <v>7249400</v>
      </c>
      <c r="Q71" s="25">
        <v>7286400</v>
      </c>
      <c r="R71" s="25">
        <v>0</v>
      </c>
      <c r="S71" s="25">
        <v>0</v>
      </c>
      <c r="T71" s="25">
        <f t="shared" si="16"/>
        <v>77611304</v>
      </c>
      <c r="U71" s="25">
        <v>0</v>
      </c>
      <c r="V71" s="20">
        <f t="shared" si="14"/>
        <v>0</v>
      </c>
    </row>
    <row r="72" spans="1:22" x14ac:dyDescent="0.25">
      <c r="A72" s="9">
        <v>400</v>
      </c>
      <c r="B72" s="13" t="s">
        <v>86</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f t="shared" si="16"/>
        <v>0</v>
      </c>
      <c r="U72" s="25">
        <v>0</v>
      </c>
      <c r="V72" s="20">
        <f t="shared" si="14"/>
        <v>0</v>
      </c>
    </row>
    <row r="73" spans="1:22" x14ac:dyDescent="0.25">
      <c r="A73" s="9">
        <v>401</v>
      </c>
      <c r="B73" s="13" t="s">
        <v>87</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f t="shared" si="16"/>
        <v>0</v>
      </c>
      <c r="U73" s="25">
        <v>0</v>
      </c>
      <c r="V73" s="20">
        <f t="shared" si="14"/>
        <v>0</v>
      </c>
    </row>
    <row r="74" spans="1:22" ht="30" x14ac:dyDescent="0.25">
      <c r="A74" s="9">
        <v>402</v>
      </c>
      <c r="B74" s="14" t="s">
        <v>88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f t="shared" si="16"/>
        <v>0</v>
      </c>
      <c r="U74" s="25">
        <v>0</v>
      </c>
      <c r="V74" s="20">
        <f t="shared" si="14"/>
        <v>0</v>
      </c>
    </row>
    <row r="75" spans="1:22" s="11" customFormat="1" x14ac:dyDescent="0.25">
      <c r="A75" s="9">
        <v>403</v>
      </c>
      <c r="B75" s="10" t="s">
        <v>89</v>
      </c>
      <c r="C75" s="36">
        <f>C49+C68+C72+C73+C74</f>
        <v>8092203846</v>
      </c>
      <c r="D75" s="26">
        <f t="shared" ref="D75:U75" si="22">D49+D68+D72+D73+D74</f>
        <v>7866745615</v>
      </c>
      <c r="E75" s="26">
        <f t="shared" si="22"/>
        <v>7828952404</v>
      </c>
      <c r="F75" s="26">
        <f t="shared" si="22"/>
        <v>443785330</v>
      </c>
      <c r="G75" s="26">
        <f t="shared" si="22"/>
        <v>575147744</v>
      </c>
      <c r="H75" s="26">
        <f t="shared" si="22"/>
        <v>530062730</v>
      </c>
      <c r="I75" s="26">
        <f t="shared" si="22"/>
        <v>543631845</v>
      </c>
      <c r="J75" s="26">
        <f t="shared" si="22"/>
        <v>590526177</v>
      </c>
      <c r="K75" s="26">
        <f t="shared" si="22"/>
        <v>678322254</v>
      </c>
      <c r="L75" s="26">
        <f t="shared" si="22"/>
        <v>560731718</v>
      </c>
      <c r="M75" s="26">
        <f t="shared" si="22"/>
        <v>644252465</v>
      </c>
      <c r="N75" s="26">
        <f t="shared" si="22"/>
        <v>609661882</v>
      </c>
      <c r="O75" s="26">
        <f t="shared" si="22"/>
        <v>633676354</v>
      </c>
      <c r="P75" s="26">
        <f t="shared" si="22"/>
        <v>612607220</v>
      </c>
      <c r="Q75" s="26">
        <f t="shared" si="22"/>
        <v>1406546685</v>
      </c>
      <c r="R75" s="26">
        <f t="shared" si="22"/>
        <v>0</v>
      </c>
      <c r="S75" s="26">
        <f t="shared" si="22"/>
        <v>0</v>
      </c>
      <c r="T75" s="26">
        <f t="shared" si="22"/>
        <v>7828952404</v>
      </c>
      <c r="U75" s="26">
        <f t="shared" si="22"/>
        <v>0</v>
      </c>
      <c r="V75" s="27">
        <f t="shared" si="14"/>
        <v>37793211</v>
      </c>
    </row>
    <row r="76" spans="1:22" s="8" customFormat="1" ht="11.25" x14ac:dyDescent="0.2">
      <c r="A76" s="17"/>
      <c r="B76" s="18"/>
      <c r="C76" s="33"/>
      <c r="D76" s="33"/>
      <c r="E76" s="33"/>
      <c r="F76" s="33"/>
      <c r="G76" s="33"/>
      <c r="H76" s="33"/>
      <c r="I76" s="33"/>
      <c r="J76" s="33"/>
      <c r="K76" s="33"/>
      <c r="L76" s="33"/>
      <c r="M76" s="33"/>
      <c r="N76" s="33"/>
      <c r="O76" s="33"/>
      <c r="P76" s="33"/>
      <c r="Q76" s="33"/>
      <c r="R76" s="33"/>
      <c r="S76" s="33"/>
      <c r="T76" s="33"/>
      <c r="U76" s="33"/>
      <c r="V76" s="33"/>
    </row>
    <row r="77" spans="1:22" x14ac:dyDescent="0.25">
      <c r="A77" s="11"/>
      <c r="B77" s="19" t="s">
        <v>59</v>
      </c>
      <c r="C77" s="34">
        <f>C45-C75</f>
        <v>0</v>
      </c>
    </row>
    <row r="79" spans="1:22" ht="73.5" customHeight="1" x14ac:dyDescent="0.25">
      <c r="B79" s="38" t="s">
        <v>92</v>
      </c>
      <c r="C79" s="38"/>
      <c r="D79" s="38"/>
      <c r="E79" s="38"/>
      <c r="F79" s="6"/>
      <c r="G79" s="6"/>
      <c r="H79" s="35"/>
    </row>
    <row r="80" spans="1:22" ht="61.5" customHeight="1" x14ac:dyDescent="0.25">
      <c r="B80" s="37"/>
      <c r="C80" s="37"/>
      <c r="D80" s="37"/>
      <c r="E80" s="37"/>
      <c r="F80" s="6"/>
      <c r="G80" s="6"/>
      <c r="H80" s="35"/>
    </row>
    <row r="84" spans="2:16" x14ac:dyDescent="0.25">
      <c r="B84" s="6" t="s">
        <v>95</v>
      </c>
      <c r="P84" s="20" t="s">
        <v>97</v>
      </c>
    </row>
    <row r="85" spans="2:16" x14ac:dyDescent="0.25">
      <c r="B85" s="6" t="s">
        <v>96</v>
      </c>
      <c r="P85" s="20" t="s">
        <v>98</v>
      </c>
    </row>
  </sheetData>
  <sheetProtection formatCells="0" formatColumns="0" formatRows="0"/>
  <mergeCells count="5">
    <mergeCell ref="B79:E79"/>
    <mergeCell ref="B1:E1"/>
    <mergeCell ref="B2:E2"/>
    <mergeCell ref="B4:E4"/>
    <mergeCell ref="B5:E5"/>
  </mergeCells>
  <conditionalFormatting sqref="V7:V47 V49:V1048576 W1:W1048576">
    <cfRule type="cellIs" dxfId="1" priority="2" operator="lessThan">
      <formula>0</formula>
    </cfRule>
  </conditionalFormatting>
  <conditionalFormatting sqref="V48:W48">
    <cfRule type="cellIs" dxfId="0" priority="1" operator="lessThan">
      <formula>0</formula>
    </cfRule>
  </conditionalFormatting>
  <hyperlinks>
    <hyperlink ref="B8" r:id="rId1" display="javascript:__doPostBack('_ctl0$ContentPlaceHolder1$dgFlujosCajas$_ctl2$_ctl0','')" xr:uid="{00000000-0004-0000-0000-000000000000}"/>
    <hyperlink ref="B9" r:id="rId2" display="javascript:__doPostBack('_ctl0$ContentPlaceHolder1$dgFlujosCajas$_ctl3$_ctl0','')" xr:uid="{00000000-0004-0000-0000-000001000000}"/>
    <hyperlink ref="B10" r:id="rId3" display="javascript:__doPostBack('_ctl0$ContentPlaceHolder1$dgFlujosCajas$_ctl4$_ctl0','')" xr:uid="{00000000-0004-0000-0000-000002000000}"/>
    <hyperlink ref="B11" r:id="rId4" display="javascript:__doPostBack('_ctl0$ContentPlaceHolder1$dgFlujosCajas$_ctl5$_ctl0','')" xr:uid="{00000000-0004-0000-0000-000003000000}"/>
    <hyperlink ref="B12" r:id="rId5" display="javascript:__doPostBack('_ctl0$ContentPlaceHolder1$dgFlujosCajas$_ctl6$_ctl0','')" xr:uid="{00000000-0004-0000-0000-000004000000}"/>
    <hyperlink ref="B13" r:id="rId6" display="javascript:__doPostBack('_ctl0$ContentPlaceHolder1$dgFlujosCajas$_ctl7$_ctl0','')" xr:uid="{00000000-0004-0000-0000-000005000000}"/>
    <hyperlink ref="B14" r:id="rId7" display="javascript:__doPostBack('_ctl0$ContentPlaceHolder1$dgFlujosCajas$_ctl8$_ctl0','')" xr:uid="{00000000-0004-0000-0000-000006000000}"/>
    <hyperlink ref="B15" r:id="rId8" display="javascript:__doPostBack('_ctl0$ContentPlaceHolder1$dgFlujosCajas$_ctl9$_ctl0','')" xr:uid="{00000000-0004-0000-0000-000007000000}"/>
    <hyperlink ref="B16" r:id="rId9" display="javascript:__doPostBack('_ctl0$ContentPlaceHolder1$dgFlujosCajas$_ctl10$_ctl0','')" xr:uid="{00000000-0004-0000-0000-000008000000}"/>
    <hyperlink ref="B17" r:id="rId10" display="javascript:__doPostBack('_ctl0$ContentPlaceHolder1$dgFlujosCajas$_ctl11$_ctl0','')" xr:uid="{00000000-0004-0000-0000-000009000000}"/>
    <hyperlink ref="B18" r:id="rId11" display="javascript:__doPostBack('_ctl0$ContentPlaceHolder1$dgFlujosCajas$_ctl12$_ctl0','')" xr:uid="{00000000-0004-0000-0000-00000A000000}"/>
    <hyperlink ref="B19" r:id="rId12" display="javascript:__doPostBack('_ctl0$ContentPlaceHolder1$dgFlujosCajas$_ctl13$_ctl0','')" xr:uid="{00000000-0004-0000-0000-00000B000000}"/>
    <hyperlink ref="B20" r:id="rId13" display="javascript:__doPostBack('_ctl0$ContentPlaceHolder1$dgFlujosCajas$_ctl14$_ctl0','')" xr:uid="{00000000-0004-0000-0000-00000C000000}"/>
    <hyperlink ref="B21" r:id="rId14" display="javascript:__doPostBack('_ctl0$ContentPlaceHolder1$dgFlujosCajas$_ctl15$_ctl0','')" xr:uid="{00000000-0004-0000-0000-00000D000000}"/>
    <hyperlink ref="B22" r:id="rId15" display="javascript:__doPostBack('_ctl0$ContentPlaceHolder1$dgFlujosCajas$_ctl16$_ctl0','')" xr:uid="{00000000-0004-0000-0000-00000E000000}"/>
    <hyperlink ref="B23" r:id="rId16" display="javascript:__doPostBack('_ctl0$ContentPlaceHolder1$dgFlujosCajas$_ctl17$_ctl0','')" xr:uid="{00000000-0004-0000-0000-00000F000000}"/>
    <hyperlink ref="B24" r:id="rId17" display="javascript:__doPostBack('_ctl0$ContentPlaceHolder1$dgFlujosCajas$_ctl18$_ctl0','')" xr:uid="{00000000-0004-0000-0000-000010000000}"/>
    <hyperlink ref="B25" r:id="rId18" display="javascript:__doPostBack('_ctl0$ContentPlaceHolder1$dgFlujosCajas$_ctl19$_ctl0','')" xr:uid="{00000000-0004-0000-0000-000011000000}"/>
    <hyperlink ref="B26" r:id="rId19" display="javascript:__doPostBack('_ctl0$ContentPlaceHolder1$dgFlujosCajas$_ctl20$_ctl0','')" xr:uid="{00000000-0004-0000-0000-000012000000}"/>
    <hyperlink ref="B27" r:id="rId20" display="javascript:__doPostBack('_ctl0$ContentPlaceHolder1$dgFlujosCajas$_ctl21$_ctl0','')" xr:uid="{00000000-0004-0000-0000-000013000000}"/>
    <hyperlink ref="B28" r:id="rId21" display="javascript:__doPostBack('_ctl0$ContentPlaceHolder1$dgFlujosCajas$_ctl22$_ctl0','')" xr:uid="{00000000-0004-0000-0000-000014000000}"/>
    <hyperlink ref="B29" r:id="rId22" display="javascript:__doPostBack('_ctl0$ContentPlaceHolder1$dgFlujosCajas$_ctl23$_ctl0','')" xr:uid="{00000000-0004-0000-0000-000015000000}"/>
    <hyperlink ref="B30" r:id="rId23" display="javascript:__doPostBack('_ctl0$ContentPlaceHolder1$dgFlujosCajas$_ctl24$_ctl0','')" xr:uid="{00000000-0004-0000-0000-000016000000}"/>
    <hyperlink ref="B31" r:id="rId24" display="javascript:__doPostBack('_ctl0$ContentPlaceHolder1$dgFlujosCajas$_ctl25$_ctl0','')" xr:uid="{00000000-0004-0000-0000-000017000000}"/>
    <hyperlink ref="B32" r:id="rId25" display="javascript:__doPostBack('_ctl0$ContentPlaceHolder1$dgFlujosCajas$_ctl26$_ctl0','')" xr:uid="{00000000-0004-0000-0000-000018000000}"/>
    <hyperlink ref="B33" r:id="rId26" display="javascript:__doPostBack('_ctl0$ContentPlaceHolder1$dgFlujosCajas$_ctl27$_ctl0','')" xr:uid="{00000000-0004-0000-0000-000019000000}"/>
    <hyperlink ref="B34" r:id="rId27" display="javascript:__doPostBack('_ctl0$ContentPlaceHolder1$dgFlujosCajas$_ctl28$_ctl0','')" xr:uid="{00000000-0004-0000-0000-00001A000000}"/>
    <hyperlink ref="B35" r:id="rId28" display="javascript:__doPostBack('_ctl0$ContentPlaceHolder1$dgFlujosCajas$_ctl29$_ctl0','')" xr:uid="{00000000-0004-0000-0000-00001B000000}"/>
    <hyperlink ref="B36" r:id="rId29" display="javascript:__doPostBack('_ctl0$ContentPlaceHolder1$dgFlujosCajas$_ctl30$_ctl0','')" xr:uid="{00000000-0004-0000-0000-00001C000000}"/>
    <hyperlink ref="B37" r:id="rId30" display="javascript:__doPostBack('_ctl0$ContentPlaceHolder1$dgFlujosCajas$_ctl31$_ctl0','')" xr:uid="{00000000-0004-0000-0000-00001D000000}"/>
    <hyperlink ref="B38" r:id="rId31" display="javascript:__doPostBack('_ctl0$ContentPlaceHolder1$dgFlujosCajas$_ctl32$_ctl0','')" xr:uid="{00000000-0004-0000-0000-00001E000000}"/>
    <hyperlink ref="B39" r:id="rId32" display="javascript:__doPostBack('_ctl0$ContentPlaceHolder1$dgFlujosCajas$_ctl33$_ctl0','')" xr:uid="{00000000-0004-0000-0000-00001F000000}"/>
    <hyperlink ref="B40" r:id="rId33" display="javascript:__doPostBack('_ctl0$ContentPlaceHolder1$dgFlujosCajas$_ctl34$_ctl0','')" xr:uid="{00000000-0004-0000-0000-000020000000}"/>
    <hyperlink ref="B41" r:id="rId34" display="javascript:__doPostBack('_ctl0$ContentPlaceHolder1$dgFlujosCajas$_ctl35$_ctl0','')" xr:uid="{00000000-0004-0000-0000-000021000000}"/>
    <hyperlink ref="B42" r:id="rId35" display="javascript:__doPostBack('_ctl0$ContentPlaceHolder1$dgFlujosCajas$_ctl36$_ctl0','')" xr:uid="{00000000-0004-0000-0000-000022000000}"/>
    <hyperlink ref="B43" r:id="rId36" display="javascript:__doPostBack('_ctl0$ContentPlaceHolder1$dgFlujosCajas$_ctl37$_ctl0','')" xr:uid="{00000000-0004-0000-0000-000023000000}"/>
    <hyperlink ref="B44" r:id="rId37" display="javascript:__doPostBack('_ctl0$ContentPlaceHolder1$dgFlujosCajas$_ctl38$_ctl0','')" xr:uid="{00000000-0004-0000-0000-000024000000}"/>
    <hyperlink ref="B45" r:id="rId38" display="javascript:__doPostBack('_ctl0$ContentPlaceHolder1$dgFlujosCajas$_ctl39$_ctl0','')" xr:uid="{00000000-0004-0000-0000-000025000000}"/>
    <hyperlink ref="B49" r:id="rId39" display="javascript:__doPostBack('_ctl0$ContentPlaceHolder1$dgFlujosCajas$_ctl40$_ctl0','')" xr:uid="{00000000-0004-0000-0000-000026000000}"/>
    <hyperlink ref="B50" r:id="rId40" display="javascript:__doPostBack('_ctl0$ContentPlaceHolder1$dgFlujosCajas$_ctl41$_ctl0','')" xr:uid="{00000000-0004-0000-0000-000027000000}"/>
    <hyperlink ref="B51" r:id="rId41" display="javascript:__doPostBack('_ctl0$ContentPlaceHolder1$dgFlujosCajas$_ctl42$_ctl0','')" xr:uid="{00000000-0004-0000-0000-000028000000}"/>
    <hyperlink ref="B52" r:id="rId42" display="javascript:__doPostBack('_ctl0$ContentPlaceHolder1$dgFlujosCajas$_ctl43$_ctl0','')" xr:uid="{00000000-0004-0000-0000-000029000000}"/>
    <hyperlink ref="B53" r:id="rId43" display="javascript:__doPostBack('_ctl0$ContentPlaceHolder1$dgFlujosCajas$_ctl44$_ctl0','')" xr:uid="{00000000-0004-0000-0000-00002A000000}"/>
    <hyperlink ref="B54" r:id="rId44" display="javascript:__doPostBack('_ctl0$ContentPlaceHolder1$dgFlujosCajas$_ctl45$_ctl0','')" xr:uid="{00000000-0004-0000-0000-00002B000000}"/>
    <hyperlink ref="B55" r:id="rId45" display="javascript:__doPostBack('_ctl0$ContentPlaceHolder1$dgFlujosCajas$_ctl46$_ctl0','')" xr:uid="{00000000-0004-0000-0000-00002C000000}"/>
    <hyperlink ref="B56" r:id="rId46" display="javascript:__doPostBack('_ctl0$ContentPlaceHolder1$dgFlujosCajas$_ctl47$_ctl0','')" xr:uid="{00000000-0004-0000-0000-00002D000000}"/>
    <hyperlink ref="B57" r:id="rId47" display="javascript:__doPostBack('_ctl0$ContentPlaceHolder1$dgFlujosCajas$_ctl48$_ctl0','')" xr:uid="{00000000-0004-0000-0000-00002E000000}"/>
    <hyperlink ref="B58" r:id="rId48" display="javascript:__doPostBack('_ctl0$ContentPlaceHolder1$dgFlujosCajas$_ctl49$_ctl0','')" xr:uid="{00000000-0004-0000-0000-00002F000000}"/>
    <hyperlink ref="B59" r:id="rId49" display="javascript:__doPostBack('_ctl0$ContentPlaceHolder1$dgFlujosCajas$_ctl50$_ctl0','')" xr:uid="{00000000-0004-0000-0000-000030000000}"/>
    <hyperlink ref="B60" r:id="rId50" display="javascript:__doPostBack('_ctl0$ContentPlaceHolder1$dgFlujosCajas$_ctl51$_ctl0','')" xr:uid="{00000000-0004-0000-0000-000031000000}"/>
    <hyperlink ref="B61" r:id="rId51" display="javascript:__doPostBack('_ctl0$ContentPlaceHolder1$dgFlujosCajas$_ctl52$_ctl0','')" xr:uid="{00000000-0004-0000-0000-000032000000}"/>
    <hyperlink ref="B62" r:id="rId52" display="javascript:__doPostBack('_ctl0$ContentPlaceHolder1$dgFlujosCajas$_ctl53$_ctl0','')" xr:uid="{00000000-0004-0000-0000-000033000000}"/>
    <hyperlink ref="B63" r:id="rId53" display="javascript:__doPostBack('_ctl0$ContentPlaceHolder1$dgFlujosCajas$_ctl54$_ctl0','')" xr:uid="{00000000-0004-0000-0000-000034000000}"/>
    <hyperlink ref="B64" r:id="rId54" display="javascript:__doPostBack('_ctl0$ContentPlaceHolder1$dgFlujosCajas$_ctl55$_ctl0','')" xr:uid="{00000000-0004-0000-0000-000035000000}"/>
    <hyperlink ref="B65" r:id="rId55" display="javascript:__doPostBack('_ctl0$ContentPlaceHolder1$dgFlujosCajas$_ctl56$_ctl0','')" xr:uid="{00000000-0004-0000-0000-000036000000}"/>
    <hyperlink ref="B67" r:id="rId56" display="javascript:__doPostBack('_ctl0$ContentPlaceHolder1$dgFlujosCajas$_ctl58$_ctl0','')" xr:uid="{00000000-0004-0000-0000-000037000000}"/>
    <hyperlink ref="B68" r:id="rId57" display="javascript:__doPostBack('_ctl0$ContentPlaceHolder1$dgFlujosCajas$_ctl59$_ctl0','')" xr:uid="{00000000-0004-0000-0000-000038000000}"/>
    <hyperlink ref="B69" r:id="rId58" display="javascript:__doPostBack('_ctl0$ContentPlaceHolder1$dgFlujosCajas$_ctl60$_ctl0','')" xr:uid="{00000000-0004-0000-0000-000039000000}"/>
    <hyperlink ref="B70" r:id="rId59" display="javascript:__doPostBack('_ctl0$ContentPlaceHolder1$dgFlujosCajas$_ctl61$_ctl0','')" xr:uid="{00000000-0004-0000-0000-00003A000000}"/>
    <hyperlink ref="B71" r:id="rId60" display="javascript:__doPostBack('_ctl0$ContentPlaceHolder1$dgFlujosCajas$_ctl62$_ctl0','')" xr:uid="{00000000-0004-0000-0000-00003B000000}"/>
    <hyperlink ref="B72" r:id="rId61" display="javascript:__doPostBack('_ctl0$ContentPlaceHolder1$dgFlujosCajas$_ctl63$_ctl0','')" xr:uid="{00000000-0004-0000-0000-00003C000000}"/>
    <hyperlink ref="B73" r:id="rId62" display="javascript:__doPostBack('_ctl0$ContentPlaceHolder1$dgFlujosCajas$_ctl64$_ctl0','')" xr:uid="{00000000-0004-0000-0000-00003D000000}"/>
    <hyperlink ref="B74" r:id="rId63" display="javascript:__doPostBack('_ctl0$ContentPlaceHolder1$dgFlujosCajas$_ctl65$_ctl0','')" xr:uid="{00000000-0004-0000-0000-00003E000000}"/>
    <hyperlink ref="B75" r:id="rId64" display="javascript:__doPostBack('_ctl0$ContentPlaceHolder1$dgFlujosCajas$_ctl66$_ctl0','')" xr:uid="{00000000-0004-0000-0000-00003F000000}"/>
  </hyperlinks>
  <pageMargins left="0.7" right="0.7" top="0.75" bottom="0.75" header="0.3" footer="0.3"/>
  <pageSetup orientation="landscape" r:id="rId65"/>
  <ignoredErrors>
    <ignoredError sqref="F11 G11:G12 F15:G15 F16" unlockedFormula="1"/>
    <ignoredError sqref="C52:D52 E68:H68 F52:H52 C68" formulaRange="1"/>
    <ignoredError sqref="E63 E57" formulaRange="1" unlockedFormula="1"/>
  </ignoredErrors>
  <drawing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EJECUCION SIHO</vt:lpstr>
      <vt:lpstr>'EJECUCION SIHO'!Área_de_impresión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Eugenia Zapata Marín</dc:creator>
  <cp:lastModifiedBy>SUBDIRECCION</cp:lastModifiedBy>
  <cp:lastPrinted>2022-04-26T20:58:10Z</cp:lastPrinted>
  <dcterms:created xsi:type="dcterms:W3CDTF">2022-04-25T09:00:13Z</dcterms:created>
  <dcterms:modified xsi:type="dcterms:W3CDTF">2023-02-16T22:03:53Z</dcterms:modified>
</cp:coreProperties>
</file>