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16950" windowHeight="7455"/>
  </bookViews>
  <sheets>
    <sheet name="PLAN DE ACCIÓN 2018" sheetId="1" r:id="rId1"/>
    <sheet name="PLAN DE ACCION 2019" sheetId="2" r:id="rId2"/>
  </sheet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2" l="1"/>
  <c r="K5" i="2"/>
  <c r="K4" i="2"/>
  <c r="AB38" i="2"/>
  <c r="AA38" i="2"/>
  <c r="Z38" i="2"/>
  <c r="Y38" i="2"/>
  <c r="AB37" i="2"/>
  <c r="AA37" i="2"/>
  <c r="Z37" i="2"/>
  <c r="Y37" i="2"/>
  <c r="AB36" i="2"/>
  <c r="AA36" i="2"/>
  <c r="Z36" i="2"/>
  <c r="Y36" i="2"/>
  <c r="AB35" i="2"/>
  <c r="AA35" i="2"/>
  <c r="Z35" i="2"/>
  <c r="Y35" i="2"/>
  <c r="E25" i="2"/>
  <c r="K11" i="2"/>
  <c r="K10" i="2"/>
  <c r="K3" i="2"/>
  <c r="AB40" i="1"/>
  <c r="AA40" i="1"/>
  <c r="Z40" i="1"/>
  <c r="Y40" i="1"/>
  <c r="AB39" i="1"/>
  <c r="AA39" i="1"/>
  <c r="Z39" i="1"/>
  <c r="Y39" i="1"/>
  <c r="AB38" i="1"/>
  <c r="AA38" i="1"/>
  <c r="Z38" i="1"/>
  <c r="Y38" i="1"/>
  <c r="AB37" i="1"/>
  <c r="AA37" i="1"/>
  <c r="Z37" i="1"/>
  <c r="Y37" i="1"/>
  <c r="Y42" i="1" s="1"/>
  <c r="E27" i="1"/>
  <c r="H4" i="1"/>
  <c r="H3" i="1"/>
  <c r="K3" i="1" s="1"/>
  <c r="AA42" i="1" l="1"/>
  <c r="AA43" i="1"/>
  <c r="AA44" i="1"/>
  <c r="Z40" i="2"/>
  <c r="Y40" i="2"/>
  <c r="AB40" i="2"/>
  <c r="AB41" i="2"/>
  <c r="AB42" i="2"/>
  <c r="AB43" i="2"/>
  <c r="Y41" i="2"/>
  <c r="Y42" i="2"/>
  <c r="Y43" i="2"/>
  <c r="Z41" i="2"/>
  <c r="Z42" i="2"/>
  <c r="Z43" i="2"/>
  <c r="AA40" i="2"/>
  <c r="AA41" i="2"/>
  <c r="AA42" i="2"/>
  <c r="AA43" i="2"/>
  <c r="Z42" i="1"/>
  <c r="K22" i="2"/>
  <c r="Y43" i="1"/>
  <c r="Y44" i="1"/>
  <c r="Y45" i="1"/>
  <c r="Z43" i="1"/>
  <c r="Z44" i="1"/>
  <c r="Z45" i="1"/>
  <c r="AA45" i="1"/>
  <c r="AB42" i="1"/>
  <c r="AB43" i="1"/>
  <c r="AB44" i="1"/>
  <c r="AB45" i="1"/>
  <c r="Y46" i="1" l="1"/>
  <c r="Z44" i="2"/>
  <c r="Y44" i="2"/>
  <c r="Z46" i="1"/>
</calcChain>
</file>

<file path=xl/comments1.xml><?xml version="1.0" encoding="utf-8"?>
<comments xmlns="http://schemas.openxmlformats.org/spreadsheetml/2006/main">
  <authors>
    <author>usuario</author>
    <author>Claudia</author>
  </authors>
  <commentList>
    <comment ref="L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O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R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U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X1" authorId="0" shapeId="0">
      <text>
        <r>
          <rPr>
            <sz val="10"/>
            <color indexed="81"/>
            <rFont val="Tahoma"/>
            <family val="2"/>
          </rPr>
          <t>Fecha planeada para realizar el seguimiento</t>
        </r>
      </text>
    </comment>
    <comment ref="X2" authorId="0" shapeId="0">
      <text>
        <r>
          <rPr>
            <sz val="10"/>
            <color indexed="81"/>
            <rFont val="Tahoma"/>
            <family val="2"/>
          </rPr>
          <t>Nombre y cargo de la persona responsable de realizar el seguimiento al cumplimiento de las acciones de mejoramiento</t>
        </r>
      </text>
    </comment>
    <comment ref="Y2" authorId="0" shapeId="0">
      <text>
        <r>
          <rPr>
            <sz val="10"/>
            <color indexed="81"/>
            <rFont val="Tahoma"/>
            <family val="2"/>
          </rPr>
          <t>Avance de la acción de mejoramiento al momento de realizar el seguimiento. Cumple, en desarrollo o no iniciada</t>
        </r>
      </text>
    </comment>
    <comment ref="Y38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Nombre del Indicador
puede ser uno del proceso
</t>
        </r>
      </text>
    </comment>
    <comment ref="X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Meta del indicador o de mejoramiento</t>
        </r>
      </text>
    </comment>
    <comment ref="Y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Z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A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B47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Claudia</author>
  </authors>
  <commentList>
    <comment ref="L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O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R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U1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X1" authorId="0" shapeId="0">
      <text>
        <r>
          <rPr>
            <sz val="10"/>
            <color indexed="81"/>
            <rFont val="Tahoma"/>
            <family val="2"/>
          </rPr>
          <t>Fecha planeada para realizar el seguimiento</t>
        </r>
      </text>
    </comment>
    <comment ref="X2" authorId="0" shapeId="0">
      <text>
        <r>
          <rPr>
            <sz val="10"/>
            <color indexed="81"/>
            <rFont val="Tahoma"/>
            <family val="2"/>
          </rPr>
          <t>Nombre y cargo de la persona responsable de realizar el seguimiento al cumplimiento de las acciones de mejoramiento</t>
        </r>
      </text>
    </comment>
    <comment ref="Y2" authorId="0" shapeId="0">
      <text>
        <r>
          <rPr>
            <sz val="10"/>
            <color indexed="81"/>
            <rFont val="Tahoma"/>
            <family val="2"/>
          </rPr>
          <t>Avance de la acción de mejoramiento al momento de realizar el seguimiento. Cumple, en desarrollo o no iniciada</t>
        </r>
      </text>
    </comment>
    <comment ref="Y36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Nombre del Indicador
puede ser uno del proceso
</t>
        </r>
      </text>
    </comment>
    <comment ref="X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Meta del indicador o de mejoramiento</t>
        </r>
      </text>
    </comment>
    <comment ref="Y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Z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A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B45" authorId="1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</commentList>
</comments>
</file>

<file path=xl/sharedStrings.xml><?xml version="1.0" encoding="utf-8"?>
<sst xmlns="http://schemas.openxmlformats.org/spreadsheetml/2006/main" count="809" uniqueCount="159">
  <si>
    <t>OBJETIVO</t>
  </si>
  <si>
    <t>PROYECTO</t>
  </si>
  <si>
    <t>META</t>
  </si>
  <si>
    <t>INDICADOR</t>
  </si>
  <si>
    <t xml:space="preserve">ACTIVIDAD </t>
  </si>
  <si>
    <t xml:space="preserve">TALENTO HUMANO </t>
  </si>
  <si>
    <t>GASTOS DIRECTOS</t>
  </si>
  <si>
    <t>COSTO TOTAL</t>
  </si>
  <si>
    <t>TRIMESTRE 1</t>
  </si>
  <si>
    <t>TRIMESTRE 2</t>
  </si>
  <si>
    <t>TRIMESTRE 3</t>
  </si>
  <si>
    <t>TRIMESTRE 4</t>
  </si>
  <si>
    <t xml:space="preserve">SEGUIMIENTO 1: </t>
  </si>
  <si>
    <t xml:space="preserve">SEGUIMIENTO 2: </t>
  </si>
  <si>
    <t xml:space="preserve">SEGUIMIENTO 3: </t>
  </si>
  <si>
    <t xml:space="preserve">SEGUIMIENTO 4: </t>
  </si>
  <si>
    <t>CARGO</t>
  </si>
  <si>
    <t>HORAS</t>
  </si>
  <si>
    <t>COSTO</t>
  </si>
  <si>
    <t>INSUMOS</t>
  </si>
  <si>
    <t>ENE</t>
  </si>
  <si>
    <t>FEB.</t>
  </si>
  <si>
    <t>MAR</t>
  </si>
  <si>
    <t>ABR.</t>
  </si>
  <si>
    <t>MAY</t>
  </si>
  <si>
    <t>JUN.</t>
  </si>
  <si>
    <t>JUL.</t>
  </si>
  <si>
    <t>AGO.</t>
  </si>
  <si>
    <t>SEP.</t>
  </si>
  <si>
    <t>OCT.</t>
  </si>
  <si>
    <t>NOV.</t>
  </si>
  <si>
    <t>DIC.</t>
  </si>
  <si>
    <t>Responsable del seguimiento</t>
  </si>
  <si>
    <t>Estado</t>
  </si>
  <si>
    <t>Mejorar continuamente la eficacia y efectividad de los procesos organizacionales con el fin de entregar servicios de salud con los niveles de calidad esperada por los usuarios y sus familias</t>
  </si>
  <si>
    <t>Caracterizacion de la poblacion</t>
  </si>
  <si>
    <t>Ingeniero de sistemas, coordinadora de calidad</t>
  </si>
  <si>
    <t>Hora Computador</t>
  </si>
  <si>
    <t>X</t>
  </si>
  <si>
    <t>Coordinadora de calidad</t>
  </si>
  <si>
    <t xml:space="preserve">Brigadas de Salud Rurales </t>
  </si>
  <si>
    <t>Medico, Higienista, Enfermera, Sicologa, Nutricionista, Conductor</t>
  </si>
  <si>
    <t>hojas. Gasolina,telefono, Insumos Medicoquirurgicos</t>
  </si>
  <si>
    <t xml:space="preserve">Campañas de Salud  Urbanas </t>
  </si>
  <si>
    <t>Higienista; Medico, Auxiliar de Enfermeria, Sicologa, Nutricionista, Conductor</t>
  </si>
  <si>
    <t>Brigadas de Salud a grupos especiales</t>
  </si>
  <si>
    <t>Brigadas Empresariales</t>
  </si>
  <si>
    <t>100% de visitas y demandas ejecutadas</t>
  </si>
  <si>
    <t>Total de visitas realizadas/ toral de visitas programada
Demanda inducida efectiva/demanda inducida realizada</t>
  </si>
  <si>
    <t>Visitas casa a casa</t>
  </si>
  <si>
    <t>Promotores de Salud, Medico, Eneferme, Higienista Oral</t>
  </si>
  <si>
    <t>Ejecutar el 100% de las actividades</t>
  </si>
  <si>
    <t>Activades ejecutadas/actividades programadas</t>
  </si>
  <si>
    <t>Elaboracion  del POA</t>
  </si>
  <si>
    <t>Enfermera, Gerente, Director Local, Sicologa. Nutricion, Vacunador</t>
  </si>
  <si>
    <t>computador</t>
  </si>
  <si>
    <t>Ejecucion y seguimiento  de sus componentes</t>
  </si>
  <si>
    <t>Enfermera, Sicologa. Nutricion, Vacunador</t>
  </si>
  <si>
    <t>Gastos de Logistica y Comunicación.</t>
  </si>
  <si>
    <t>90% de ejecución de tubectomias realizadas</t>
  </si>
  <si>
    <t>Total de cirugias realizadas/total de cirugias programadas</t>
  </si>
  <si>
    <t>Brigadas de Planificacion Familiar</t>
  </si>
  <si>
    <t>Ginecologo, Anestesiologo, Instrumentador, Circular, Enfermera; Auxiliares de Enfermeria</t>
  </si>
  <si>
    <t>Insumos, medicamentos y dispositivos médicos</t>
  </si>
  <si>
    <t>Difusion en Medios Masivos de Comunicación</t>
  </si>
  <si>
    <t>Comunicadora</t>
  </si>
  <si>
    <t>plegables, cartillas, pendones, botones, camisetas, afiches, boletines educativos</t>
  </si>
  <si>
    <t>Cumplida</t>
  </si>
  <si>
    <t>90% de los compromisos cumplidos</t>
  </si>
  <si>
    <t>Total de compromisos cumplidos/total de compromisos adquiridos</t>
  </si>
  <si>
    <t>Fortalecimiento de los programas de P y P</t>
  </si>
  <si>
    <t xml:space="preserve">Gerente, Enfermera, Coordinador Asistencial, Higienista, Vacunadora, Coordinadora de Calidad </t>
  </si>
  <si>
    <t>Hora computador</t>
  </si>
  <si>
    <t>90% de cumplimiento</t>
  </si>
  <si>
    <t>Total de pacientes que cumplen con la calidad/total pacientes atendidos</t>
  </si>
  <si>
    <t>Fortalecimiento de los programas RCV,DM</t>
  </si>
  <si>
    <t>Medico exclusivo para el programa</t>
  </si>
  <si>
    <t>Hora computador, papeleria</t>
  </si>
  <si>
    <t>90% de ejecución</t>
  </si>
  <si>
    <t>Total de actividades ejecutadas/ total de actividades programadas</t>
  </si>
  <si>
    <t xml:space="preserve">Fortalecimiento al  Grupo Vital Isabelita (crónicos) </t>
  </si>
  <si>
    <t>Regente,medico,odontologo,enfermera,nutricion,INDEPORTES</t>
  </si>
  <si>
    <t>Hora computador papeleria, gastos de operación</t>
  </si>
  <si>
    <t>En desarrollo</t>
  </si>
  <si>
    <t>Fortalecimiento del Programa de Control Prenatal</t>
  </si>
  <si>
    <t>Continuar con el Programa de Maternidad Segura</t>
  </si>
  <si>
    <t>Atrasada</t>
  </si>
  <si>
    <t>Base de datos actualizada
90% de captación</t>
  </si>
  <si>
    <t>Total de pacientes atendidas/total de pacientes que les aplica</t>
  </si>
  <si>
    <t>Fortalecer el Programa de Citologias</t>
  </si>
  <si>
    <t>Auxiliar de Laboratorio</t>
  </si>
  <si>
    <t>Horas Computador</t>
  </si>
  <si>
    <t xml:space="preserve">5% de captación mas </t>
  </si>
  <si>
    <t>Caracterización de la población
Total de pacientes atendidos/total de pacientes que les aplica</t>
  </si>
  <si>
    <t>Fortalecimiento del programa de Joven Sano</t>
  </si>
  <si>
    <t>Medico exclusivo para el programa, auxiliar de Enfermeria</t>
  </si>
  <si>
    <t>95% de captación</t>
  </si>
  <si>
    <t>Total de actividades realizadas/total de actividades programadas</t>
  </si>
  <si>
    <t>Festivales de la salud</t>
  </si>
  <si>
    <t>Medico; Auxiliar de enfermeria. Sicologo,Nutricion, Vacunacion; Higienista</t>
  </si>
  <si>
    <t>Horas de Compuador, Gastos Operativos</t>
  </si>
  <si>
    <t>Aumentar en un 10% la facturación del programa de crecimiento y desarrollo</t>
  </si>
  <si>
    <t>Total de niños en el programa/toal de niños que les aplica
Total de pacientes atendidos/total pacientes programados</t>
  </si>
  <si>
    <t>Fortalecimiento de Crecimiento Y Desarrollo</t>
  </si>
  <si>
    <t>Medico, Nutricionista, Enfermera, Higienista</t>
  </si>
  <si>
    <t>Horas de Compuador, Gastos Operativos; insumos Odontologicos</t>
  </si>
  <si>
    <t>Total de partos de maternas asignadas/Total de partos de maternas asignadas</t>
  </si>
  <si>
    <t>Fortalecimiento del Programa de Recien Nacido a traves del seguimiento a las maternas</t>
  </si>
  <si>
    <t>Auxiliar de Facturacion, Medico</t>
  </si>
  <si>
    <t>Hora Computador, celular</t>
  </si>
  <si>
    <t xml:space="preserve">Aumentar en un 20%las atenciones del programa </t>
  </si>
  <si>
    <t>Total de atenciones realizadas en el año 2018/ total atenciones realizadas 2017 (1156 año, 96 mes)</t>
  </si>
  <si>
    <t>Fortalecimiento del Programa de Planificacion Familiar</t>
  </si>
  <si>
    <t>Medico</t>
  </si>
  <si>
    <t>TOTAL ACTIVIDADES</t>
  </si>
  <si>
    <t>INDICADORES DE CUMPLIMIENTO</t>
  </si>
  <si>
    <t>NUMERO ACTIVIDADES</t>
  </si>
  <si>
    <t>SEGUIMIENTO 1</t>
  </si>
  <si>
    <t>SEGUIMIENTO 2</t>
  </si>
  <si>
    <t>SEGUIMIENTO 3</t>
  </si>
  <si>
    <t>SEGUIMIENTO 4</t>
  </si>
  <si>
    <t>CUMPLIDA</t>
  </si>
  <si>
    <t>EN DESARROLLO</t>
  </si>
  <si>
    <t>ATRASADO</t>
  </si>
  <si>
    <t>NO INICIADO</t>
  </si>
  <si>
    <t>% CUMPLIMIENTO</t>
  </si>
  <si>
    <t xml:space="preserve">INDICADORES </t>
  </si>
  <si>
    <t>Medición inicial</t>
  </si>
  <si>
    <t>Medición final
Meta</t>
  </si>
  <si>
    <t>Seguimiento 1</t>
  </si>
  <si>
    <t>Seguimiento 2</t>
  </si>
  <si>
    <t>Seguimiento 3</t>
  </si>
  <si>
    <t>Seguimiento 4</t>
  </si>
  <si>
    <t>No iniciada</t>
  </si>
  <si>
    <t>Fortalecer el  modelo de atención en salud, para mejorar individual y colectivamente las condiciones de salud de la población</t>
  </si>
  <si>
    <t xml:space="preserve">Aumentar en un 10% la facturación de p y p </t>
  </si>
  <si>
    <t xml:space="preserve">Realizar actividades de promocion y prevencion al 90% del area rural  </t>
  </si>
  <si>
    <t>Auxiliares administrativas, ingeniero de  sistemas, coordinadora de calidad</t>
  </si>
  <si>
    <t>Medico, Higienista, Enfermera, Sicologa, nutricionista, Conductor</t>
  </si>
  <si>
    <t>Regente,medico,odontologo,enfermera,nutricion</t>
  </si>
  <si>
    <t>Continuar con el Programa de Maternidad Segura " Bebes  sanos, papas felices"</t>
  </si>
  <si>
    <t>Coordinadora de PYP</t>
  </si>
  <si>
    <t>Coordinadora de salud publica</t>
  </si>
  <si>
    <t>Coordinadora de promocion y prevencion</t>
  </si>
  <si>
    <t>Coordinadora de calidad, Comunicadora</t>
  </si>
  <si>
    <t>Coordinadora asistencial</t>
  </si>
  <si>
    <t>Medico de programa, coordinadora asistencial</t>
  </si>
  <si>
    <t>Bcateriologa, coordinadora asistencial</t>
  </si>
  <si>
    <t>Coordinadora asistencial, coordinadora de promocion y prevencion</t>
  </si>
  <si>
    <t>Coordinadora de promocion y prevencion, coordinadora de promocion y prevencion</t>
  </si>
  <si>
    <t>Coordinadora asistencial, cooordinadora de promocion y prevencion</t>
  </si>
  <si>
    <t>Aumentar en un 10% la facturación de PYP</t>
  </si>
  <si>
    <t>Total de atenciones realizadas en el año 2018/ total atenciones realizadas 2017 (857 , 85 mes)</t>
  </si>
  <si>
    <t>Total de atenciones realizadas en el año 2019/ total atenciones realizadas 2018 (1213 año, 121 mes)</t>
  </si>
  <si>
    <t>Coordinadora de calidad,Coordinadora de promocion y prevencion</t>
  </si>
  <si>
    <t xml:space="preserve">Gerente, funcionarios de La E.S.E </t>
  </si>
  <si>
    <t>Medico exclusivo para el programa, medicos de la E.S.E</t>
  </si>
  <si>
    <t>Coordinadora de promoion y prevencion</t>
  </si>
  <si>
    <t>Total de atenciones realizadas en el año 2018/ total atenciones realizadas 2017 (816 año, 68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</si>
</sst>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6" formatCode="#,##0.000"/>
    <numFmt numFmtId="167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10" applyFont="0" applyBorder="0" applyAlignment="0">
      <alignment horizontal="center" vertical="top" wrapText="1"/>
    </xf>
    <xf numFmtId="167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/>
    <xf numFmtId="0" fontId="3" fillId="0" borderId="5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/>
    <xf numFmtId="9" fontId="3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3" fillId="2" borderId="5" xfId="0" applyFont="1" applyFill="1" applyBorder="1"/>
    <xf numFmtId="0" fontId="3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9" fontId="3" fillId="0" borderId="5" xfId="1" applyFont="1" applyBorder="1" applyAlignment="1">
      <alignment vertical="center"/>
    </xf>
    <xf numFmtId="9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top" wrapText="1"/>
    </xf>
    <xf numFmtId="9" fontId="3" fillId="0" borderId="6" xfId="0" applyNumberFormat="1" applyFont="1" applyFill="1" applyBorder="1" applyAlignment="1">
      <alignment horizontal="center" vertical="top" wrapText="1"/>
    </xf>
    <xf numFmtId="9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7">
    <cellStyle name="Estilo 1" xfId="4"/>
    <cellStyle name="Millares 2" xfId="5"/>
    <cellStyle name="Normal" xfId="0" builtinId="0"/>
    <cellStyle name="Normal 2" xfId="2"/>
    <cellStyle name="Normal 3" xfId="3"/>
    <cellStyle name="Porcentaje" xfId="1" builtinId="5"/>
    <cellStyle name="Porcentual 2" xfId="6"/>
  </cellStyles>
  <dxfs count="24"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7"/>
  <sheetViews>
    <sheetView tabSelected="1" topLeftCell="B1" zoomScale="120" zoomScaleNormal="120" workbookViewId="0">
      <pane xSplit="4" ySplit="1" topLeftCell="G2" activePane="bottomRight" state="frozen"/>
      <selection activeCell="B1" sqref="B1"/>
      <selection pane="topRight" activeCell="F1" sqref="F1"/>
      <selection pane="bottomLeft" activeCell="B2" sqref="B2"/>
      <selection pane="bottomRight" activeCell="K23" sqref="K23"/>
    </sheetView>
  </sheetViews>
  <sheetFormatPr baseColWidth="10" defaultRowHeight="11.25" x14ac:dyDescent="0.2"/>
  <cols>
    <col min="1" max="1" width="11.42578125" style="33"/>
    <col min="2" max="2" width="12.42578125" style="33" customWidth="1"/>
    <col min="3" max="3" width="13.28515625" style="33" customWidth="1"/>
    <col min="4" max="4" width="12.5703125" style="33" customWidth="1"/>
    <col min="5" max="5" width="16.140625" style="33" customWidth="1"/>
    <col min="6" max="6" width="11.28515625" style="33" customWidth="1"/>
    <col min="7" max="7" width="9.5703125" style="48" customWidth="1"/>
    <col min="8" max="8" width="12.42578125" style="33" customWidth="1"/>
    <col min="9" max="10" width="11.42578125" style="33"/>
    <col min="11" max="11" width="14.7109375" style="33" customWidth="1"/>
    <col min="12" max="23" width="5.7109375" style="33" customWidth="1"/>
    <col min="24" max="24" width="16.85546875" style="33" customWidth="1"/>
    <col min="25" max="25" width="15.7109375" style="33" customWidth="1"/>
    <col min="26" max="28" width="18.7109375" style="33" customWidth="1"/>
    <col min="29" max="16384" width="11.42578125" style="33"/>
  </cols>
  <sheetData>
    <row r="1" spans="1:28" s="2" customFormat="1" ht="37.5" customHeight="1" x14ac:dyDescent="0.2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8" t="s">
        <v>5</v>
      </c>
      <c r="G1" s="69"/>
      <c r="H1" s="70"/>
      <c r="I1" s="65" t="s">
        <v>6</v>
      </c>
      <c r="J1" s="65"/>
      <c r="K1" s="81" t="s">
        <v>7</v>
      </c>
      <c r="L1" s="70" t="s">
        <v>8</v>
      </c>
      <c r="M1" s="65"/>
      <c r="N1" s="65"/>
      <c r="O1" s="65" t="s">
        <v>9</v>
      </c>
      <c r="P1" s="65"/>
      <c r="Q1" s="65"/>
      <c r="R1" s="65" t="s">
        <v>10</v>
      </c>
      <c r="S1" s="65"/>
      <c r="T1" s="65"/>
      <c r="U1" s="65" t="s">
        <v>11</v>
      </c>
      <c r="V1" s="65"/>
      <c r="W1" s="65"/>
      <c r="X1" s="65" t="s">
        <v>12</v>
      </c>
      <c r="Y1" s="65"/>
      <c r="Z1" s="1" t="s">
        <v>13</v>
      </c>
      <c r="AA1" s="1" t="s">
        <v>14</v>
      </c>
      <c r="AB1" s="1" t="s">
        <v>15</v>
      </c>
    </row>
    <row r="2" spans="1:28" s="2" customFormat="1" ht="27.75" customHeight="1" x14ac:dyDescent="0.2">
      <c r="A2" s="67"/>
      <c r="B2" s="67"/>
      <c r="C2" s="67"/>
      <c r="D2" s="67"/>
      <c r="E2" s="67"/>
      <c r="F2" s="3" t="s">
        <v>16</v>
      </c>
      <c r="G2" s="3" t="s">
        <v>17</v>
      </c>
      <c r="H2" s="4" t="s">
        <v>18</v>
      </c>
      <c r="I2" s="3" t="s">
        <v>19</v>
      </c>
      <c r="J2" s="4" t="s">
        <v>18</v>
      </c>
      <c r="K2" s="82"/>
      <c r="L2" s="5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R2" s="3" t="s">
        <v>26</v>
      </c>
      <c r="S2" s="3" t="s">
        <v>27</v>
      </c>
      <c r="T2" s="3" t="s">
        <v>28</v>
      </c>
      <c r="U2" s="3" t="s">
        <v>29</v>
      </c>
      <c r="V2" s="3" t="s">
        <v>30</v>
      </c>
      <c r="W2" s="3" t="s">
        <v>31</v>
      </c>
      <c r="X2" s="3" t="s">
        <v>32</v>
      </c>
      <c r="Y2" s="3" t="s">
        <v>33</v>
      </c>
      <c r="Z2" s="3" t="s">
        <v>33</v>
      </c>
      <c r="AA2" s="3" t="s">
        <v>33</v>
      </c>
      <c r="AB2" s="3" t="s">
        <v>33</v>
      </c>
    </row>
    <row r="3" spans="1:28" s="2" customFormat="1" ht="89.25" customHeight="1" x14ac:dyDescent="0.2">
      <c r="A3" s="73" t="s">
        <v>34</v>
      </c>
      <c r="B3" s="75" t="s">
        <v>134</v>
      </c>
      <c r="C3" s="75" t="s">
        <v>135</v>
      </c>
      <c r="D3" s="75" t="s">
        <v>158</v>
      </c>
      <c r="E3" s="6" t="s">
        <v>35</v>
      </c>
      <c r="F3" s="7" t="s">
        <v>36</v>
      </c>
      <c r="G3" s="8">
        <v>48</v>
      </c>
      <c r="H3" s="9">
        <f>1055616+63337</f>
        <v>1118953</v>
      </c>
      <c r="I3" s="10" t="s">
        <v>37</v>
      </c>
      <c r="J3" s="11">
        <v>36531.839999999997</v>
      </c>
      <c r="K3" s="12">
        <f>H3+J3</f>
        <v>1155484.8400000001</v>
      </c>
      <c r="L3" s="8" t="s">
        <v>38</v>
      </c>
      <c r="M3" s="8" t="s">
        <v>38</v>
      </c>
      <c r="N3" s="8" t="s">
        <v>38</v>
      </c>
      <c r="O3" s="8" t="s">
        <v>38</v>
      </c>
      <c r="P3" s="8" t="s">
        <v>38</v>
      </c>
      <c r="Q3" s="8" t="s">
        <v>38</v>
      </c>
      <c r="R3" s="8" t="s">
        <v>38</v>
      </c>
      <c r="S3" s="8" t="s">
        <v>38</v>
      </c>
      <c r="T3" s="8" t="s">
        <v>38</v>
      </c>
      <c r="U3" s="8" t="s">
        <v>38</v>
      </c>
      <c r="V3" s="8" t="s">
        <v>38</v>
      </c>
      <c r="W3" s="8" t="s">
        <v>38</v>
      </c>
      <c r="X3" s="13" t="s">
        <v>39</v>
      </c>
      <c r="Y3" s="14" t="s">
        <v>83</v>
      </c>
      <c r="Z3" s="14" t="s">
        <v>67</v>
      </c>
      <c r="AA3" s="14" t="s">
        <v>67</v>
      </c>
      <c r="AB3" s="14" t="s">
        <v>67</v>
      </c>
    </row>
    <row r="4" spans="1:28" s="2" customFormat="1" ht="78" customHeight="1" x14ac:dyDescent="0.2">
      <c r="A4" s="74"/>
      <c r="B4" s="76"/>
      <c r="C4" s="76"/>
      <c r="D4" s="76"/>
      <c r="E4" s="16" t="s">
        <v>40</v>
      </c>
      <c r="F4" s="17" t="s">
        <v>41</v>
      </c>
      <c r="G4" s="18">
        <v>416</v>
      </c>
      <c r="H4" s="19">
        <f>24771136+1486368</f>
        <v>26257504</v>
      </c>
      <c r="I4" s="10" t="s">
        <v>42</v>
      </c>
      <c r="J4" s="20">
        <v>13228800</v>
      </c>
      <c r="K4" s="12">
        <f t="shared" ref="K4:K24" si="0">H4+J4</f>
        <v>39486304</v>
      </c>
      <c r="L4" s="8"/>
      <c r="M4" s="8" t="s">
        <v>38</v>
      </c>
      <c r="N4" s="8"/>
      <c r="O4" s="8"/>
      <c r="P4" s="8"/>
      <c r="Q4" s="8"/>
      <c r="R4" s="8"/>
      <c r="S4" s="8"/>
      <c r="T4" s="8"/>
      <c r="U4" s="8"/>
      <c r="V4" s="8"/>
      <c r="W4" s="8"/>
      <c r="X4" s="13" t="s">
        <v>39</v>
      </c>
      <c r="Y4" s="14" t="s">
        <v>83</v>
      </c>
      <c r="Z4" s="14" t="s">
        <v>67</v>
      </c>
      <c r="AA4" s="14" t="s">
        <v>67</v>
      </c>
      <c r="AB4" s="14" t="s">
        <v>67</v>
      </c>
    </row>
    <row r="5" spans="1:28" s="2" customFormat="1" ht="90" customHeight="1" x14ac:dyDescent="0.2">
      <c r="A5" s="74"/>
      <c r="B5" s="76"/>
      <c r="C5" s="76"/>
      <c r="D5" s="76"/>
      <c r="E5" s="16" t="s">
        <v>43</v>
      </c>
      <c r="F5" s="17" t="s">
        <v>44</v>
      </c>
      <c r="G5" s="21">
        <v>416</v>
      </c>
      <c r="H5" s="19">
        <v>29059705</v>
      </c>
      <c r="I5" s="10" t="s">
        <v>42</v>
      </c>
      <c r="J5" s="20">
        <v>13228800</v>
      </c>
      <c r="K5" s="12">
        <f t="shared" si="0"/>
        <v>42288505</v>
      </c>
      <c r="L5" s="8" t="s">
        <v>38</v>
      </c>
      <c r="M5" s="8" t="s">
        <v>38</v>
      </c>
      <c r="N5" s="8" t="s">
        <v>38</v>
      </c>
      <c r="O5" s="8" t="s">
        <v>38</v>
      </c>
      <c r="P5" s="8" t="s">
        <v>38</v>
      </c>
      <c r="Q5" s="8" t="s">
        <v>38</v>
      </c>
      <c r="R5" s="8" t="s">
        <v>38</v>
      </c>
      <c r="S5" s="8" t="s">
        <v>38</v>
      </c>
      <c r="T5" s="8" t="s">
        <v>38</v>
      </c>
      <c r="U5" s="8" t="s">
        <v>38</v>
      </c>
      <c r="V5" s="8" t="s">
        <v>38</v>
      </c>
      <c r="W5" s="8" t="s">
        <v>38</v>
      </c>
      <c r="X5" s="13" t="s">
        <v>39</v>
      </c>
      <c r="Y5" s="14" t="s">
        <v>83</v>
      </c>
      <c r="Z5" s="14" t="s">
        <v>67</v>
      </c>
      <c r="AA5" s="14" t="s">
        <v>67</v>
      </c>
      <c r="AB5" s="14" t="s">
        <v>67</v>
      </c>
    </row>
    <row r="6" spans="1:28" s="2" customFormat="1" ht="76.5" customHeight="1" x14ac:dyDescent="0.2">
      <c r="A6" s="74"/>
      <c r="B6" s="76"/>
      <c r="C6" s="76"/>
      <c r="D6" s="76"/>
      <c r="E6" s="22" t="s">
        <v>45</v>
      </c>
      <c r="F6" s="17" t="s">
        <v>41</v>
      </c>
      <c r="G6" s="17">
        <v>24</v>
      </c>
      <c r="H6" s="23">
        <v>1514850</v>
      </c>
      <c r="I6" s="10" t="s">
        <v>42</v>
      </c>
      <c r="J6" s="19">
        <v>206700</v>
      </c>
      <c r="K6" s="12">
        <f t="shared" si="0"/>
        <v>1721550</v>
      </c>
      <c r="L6" s="8"/>
      <c r="M6" s="8"/>
      <c r="N6" s="8" t="s">
        <v>38</v>
      </c>
      <c r="O6" s="8" t="s">
        <v>38</v>
      </c>
      <c r="P6" s="8" t="s">
        <v>38</v>
      </c>
      <c r="Q6" s="8" t="s">
        <v>38</v>
      </c>
      <c r="R6" s="8" t="s">
        <v>38</v>
      </c>
      <c r="S6" s="8" t="s">
        <v>38</v>
      </c>
      <c r="T6" s="8" t="s">
        <v>38</v>
      </c>
      <c r="U6" s="8" t="s">
        <v>38</v>
      </c>
      <c r="V6" s="8" t="s">
        <v>38</v>
      </c>
      <c r="W6" s="8" t="s">
        <v>38</v>
      </c>
      <c r="X6" s="13" t="s">
        <v>39</v>
      </c>
      <c r="Y6" s="14" t="s">
        <v>83</v>
      </c>
      <c r="Z6" s="14" t="s">
        <v>67</v>
      </c>
      <c r="AA6" s="14" t="s">
        <v>67</v>
      </c>
      <c r="AB6" s="14" t="s">
        <v>67</v>
      </c>
    </row>
    <row r="7" spans="1:28" s="2" customFormat="1" ht="76.5" customHeight="1" x14ac:dyDescent="0.2">
      <c r="A7" s="74"/>
      <c r="B7" s="76"/>
      <c r="C7" s="77"/>
      <c r="D7" s="77"/>
      <c r="E7" s="24" t="s">
        <v>46</v>
      </c>
      <c r="F7" s="17" t="s">
        <v>41</v>
      </c>
      <c r="G7" s="25">
        <v>48</v>
      </c>
      <c r="H7" s="26">
        <v>3029700</v>
      </c>
      <c r="I7" s="10" t="s">
        <v>42</v>
      </c>
      <c r="J7" s="27">
        <v>1001700</v>
      </c>
      <c r="K7" s="12">
        <f t="shared" si="0"/>
        <v>4031400</v>
      </c>
      <c r="L7" s="28"/>
      <c r="M7" s="29" t="s">
        <v>38</v>
      </c>
      <c r="N7" s="29"/>
      <c r="O7" s="8"/>
      <c r="P7" s="8" t="s">
        <v>38</v>
      </c>
      <c r="Q7" s="8"/>
      <c r="R7" s="8"/>
      <c r="S7" s="8" t="s">
        <v>38</v>
      </c>
      <c r="T7" s="8"/>
      <c r="U7" s="8"/>
      <c r="V7" s="8" t="s">
        <v>38</v>
      </c>
      <c r="W7" s="8"/>
      <c r="X7" s="13"/>
      <c r="Y7" s="14" t="s">
        <v>133</v>
      </c>
      <c r="Z7" s="14" t="s">
        <v>83</v>
      </c>
      <c r="AA7" s="14" t="s">
        <v>67</v>
      </c>
      <c r="AB7" s="14" t="s">
        <v>67</v>
      </c>
    </row>
    <row r="8" spans="1:28" s="2" customFormat="1" ht="112.5" x14ac:dyDescent="0.2">
      <c r="A8" s="74"/>
      <c r="B8" s="76"/>
      <c r="C8" s="30" t="s">
        <v>47</v>
      </c>
      <c r="D8" s="30" t="s">
        <v>48</v>
      </c>
      <c r="E8" s="6" t="s">
        <v>49</v>
      </c>
      <c r="F8" s="31" t="s">
        <v>50</v>
      </c>
      <c r="G8" s="8">
        <v>2240</v>
      </c>
      <c r="H8" s="9">
        <v>99350154</v>
      </c>
      <c r="I8" s="10" t="s">
        <v>42</v>
      </c>
      <c r="J8" s="11">
        <v>6360000</v>
      </c>
      <c r="K8" s="12">
        <f t="shared" si="0"/>
        <v>105710154</v>
      </c>
      <c r="L8" s="8"/>
      <c r="M8" s="8"/>
      <c r="N8" s="8" t="s">
        <v>38</v>
      </c>
      <c r="O8" s="8" t="s">
        <v>38</v>
      </c>
      <c r="P8" s="8" t="s">
        <v>38</v>
      </c>
      <c r="Q8" s="8" t="s">
        <v>38</v>
      </c>
      <c r="R8" s="8" t="s">
        <v>38</v>
      </c>
      <c r="S8" s="8" t="s">
        <v>38</v>
      </c>
      <c r="T8" s="8" t="s">
        <v>38</v>
      </c>
      <c r="U8" s="8" t="s">
        <v>38</v>
      </c>
      <c r="V8" s="8" t="s">
        <v>38</v>
      </c>
      <c r="W8" s="8" t="s">
        <v>38</v>
      </c>
      <c r="X8" s="13" t="s">
        <v>142</v>
      </c>
      <c r="Y8" s="14" t="s">
        <v>133</v>
      </c>
      <c r="Z8" s="14" t="s">
        <v>83</v>
      </c>
      <c r="AA8" s="14" t="s">
        <v>67</v>
      </c>
      <c r="AB8" s="14" t="s">
        <v>67</v>
      </c>
    </row>
    <row r="9" spans="1:28" ht="100.5" customHeight="1" x14ac:dyDescent="0.2">
      <c r="A9" s="74"/>
      <c r="B9" s="76"/>
      <c r="C9" s="73" t="s">
        <v>51</v>
      </c>
      <c r="D9" s="79" t="s">
        <v>52</v>
      </c>
      <c r="E9" s="6" t="s">
        <v>53</v>
      </c>
      <c r="F9" s="29" t="s">
        <v>54</v>
      </c>
      <c r="G9" s="29">
        <v>6</v>
      </c>
      <c r="H9" s="32">
        <v>399287</v>
      </c>
      <c r="I9" s="29" t="s">
        <v>55</v>
      </c>
      <c r="J9" s="32">
        <v>4566.9251999999997</v>
      </c>
      <c r="K9" s="12">
        <f t="shared" si="0"/>
        <v>403853.9252</v>
      </c>
      <c r="L9" s="28" t="s">
        <v>38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3" t="s">
        <v>142</v>
      </c>
      <c r="Y9" s="14" t="s">
        <v>83</v>
      </c>
      <c r="Z9" s="14" t="s">
        <v>83</v>
      </c>
      <c r="AA9" s="14" t="s">
        <v>83</v>
      </c>
      <c r="AB9" s="14" t="s">
        <v>67</v>
      </c>
    </row>
    <row r="10" spans="1:28" ht="58.5" customHeight="1" x14ac:dyDescent="0.2">
      <c r="A10" s="74"/>
      <c r="B10" s="76"/>
      <c r="C10" s="78"/>
      <c r="D10" s="80"/>
      <c r="E10" s="6" t="s">
        <v>56</v>
      </c>
      <c r="F10" s="29" t="s">
        <v>57</v>
      </c>
      <c r="G10" s="29">
        <v>1760</v>
      </c>
      <c r="H10" s="32">
        <v>148400000</v>
      </c>
      <c r="I10" s="29" t="s">
        <v>58</v>
      </c>
      <c r="J10" s="32">
        <v>37100000</v>
      </c>
      <c r="K10" s="12">
        <f t="shared" si="0"/>
        <v>185500000</v>
      </c>
      <c r="L10" s="28"/>
      <c r="M10" s="29" t="s">
        <v>38</v>
      </c>
      <c r="N10" s="29" t="s">
        <v>38</v>
      </c>
      <c r="O10" s="29" t="s">
        <v>38</v>
      </c>
      <c r="P10" s="29" t="s">
        <v>38</v>
      </c>
      <c r="Q10" s="29" t="s">
        <v>38</v>
      </c>
      <c r="R10" s="29" t="s">
        <v>38</v>
      </c>
      <c r="S10" s="29" t="s">
        <v>38</v>
      </c>
      <c r="T10" s="29" t="s">
        <v>38</v>
      </c>
      <c r="U10" s="29" t="s">
        <v>38</v>
      </c>
      <c r="V10" s="29" t="s">
        <v>38</v>
      </c>
      <c r="W10" s="29" t="s">
        <v>38</v>
      </c>
      <c r="X10" s="13" t="s">
        <v>142</v>
      </c>
      <c r="Y10" s="14" t="s">
        <v>83</v>
      </c>
      <c r="Z10" s="14" t="s">
        <v>83</v>
      </c>
      <c r="AA10" s="14" t="s">
        <v>83</v>
      </c>
      <c r="AB10" s="14" t="s">
        <v>67</v>
      </c>
    </row>
    <row r="11" spans="1:28" ht="110.25" customHeight="1" x14ac:dyDescent="0.2">
      <c r="A11" s="74"/>
      <c r="B11" s="76"/>
      <c r="C11" s="73" t="s">
        <v>59</v>
      </c>
      <c r="D11" s="79" t="s">
        <v>60</v>
      </c>
      <c r="E11" s="6" t="s">
        <v>61</v>
      </c>
      <c r="F11" s="29" t="s">
        <v>62</v>
      </c>
      <c r="G11" s="29">
        <v>30</v>
      </c>
      <c r="H11" s="32">
        <v>31800000</v>
      </c>
      <c r="I11" s="29" t="s">
        <v>63</v>
      </c>
      <c r="J11" s="32">
        <v>3180000</v>
      </c>
      <c r="K11" s="12">
        <f t="shared" si="0"/>
        <v>34980000</v>
      </c>
      <c r="L11" s="28"/>
      <c r="M11" s="29"/>
      <c r="N11" s="29" t="s">
        <v>38</v>
      </c>
      <c r="O11" s="29"/>
      <c r="P11" s="29"/>
      <c r="Q11" s="29"/>
      <c r="R11" s="29" t="s">
        <v>38</v>
      </c>
      <c r="S11" s="29"/>
      <c r="T11" s="29"/>
      <c r="U11" s="29"/>
      <c r="V11" s="29" t="s">
        <v>38</v>
      </c>
      <c r="W11" s="29"/>
      <c r="X11" s="13" t="s">
        <v>157</v>
      </c>
      <c r="Y11" s="14" t="s">
        <v>133</v>
      </c>
      <c r="Z11" s="14" t="s">
        <v>133</v>
      </c>
      <c r="AA11" s="14" t="s">
        <v>83</v>
      </c>
      <c r="AB11" s="14" t="s">
        <v>133</v>
      </c>
    </row>
    <row r="12" spans="1:28" ht="108.75" customHeight="1" x14ac:dyDescent="0.2">
      <c r="A12" s="74"/>
      <c r="B12" s="76"/>
      <c r="C12" s="78"/>
      <c r="D12" s="80"/>
      <c r="E12" s="6" t="s">
        <v>64</v>
      </c>
      <c r="F12" s="29" t="s">
        <v>65</v>
      </c>
      <c r="G12" s="29">
        <v>832</v>
      </c>
      <c r="H12" s="32">
        <v>6090857.5199999996</v>
      </c>
      <c r="I12" s="29" t="s">
        <v>66</v>
      </c>
      <c r="J12" s="32">
        <v>21200000</v>
      </c>
      <c r="K12" s="12">
        <f t="shared" si="0"/>
        <v>27290857.52</v>
      </c>
      <c r="L12" s="28" t="s">
        <v>38</v>
      </c>
      <c r="M12" s="29" t="s">
        <v>38</v>
      </c>
      <c r="N12" s="29" t="s">
        <v>38</v>
      </c>
      <c r="O12" s="29" t="s">
        <v>38</v>
      </c>
      <c r="P12" s="29" t="s">
        <v>38</v>
      </c>
      <c r="Q12" s="29" t="s">
        <v>38</v>
      </c>
      <c r="R12" s="29" t="s">
        <v>38</v>
      </c>
      <c r="S12" s="29" t="s">
        <v>38</v>
      </c>
      <c r="T12" s="29" t="s">
        <v>38</v>
      </c>
      <c r="U12" s="29" t="s">
        <v>38</v>
      </c>
      <c r="V12" s="29" t="s">
        <v>38</v>
      </c>
      <c r="W12" s="29" t="s">
        <v>38</v>
      </c>
      <c r="X12" s="13" t="s">
        <v>39</v>
      </c>
      <c r="Y12" s="14" t="s">
        <v>67</v>
      </c>
      <c r="Z12" s="14" t="s">
        <v>67</v>
      </c>
      <c r="AA12" s="14" t="s">
        <v>67</v>
      </c>
      <c r="AB12" s="14" t="s">
        <v>67</v>
      </c>
    </row>
    <row r="13" spans="1:28" ht="108.75" customHeight="1" x14ac:dyDescent="0.2">
      <c r="A13" s="74"/>
      <c r="B13" s="76"/>
      <c r="C13" s="14" t="s">
        <v>68</v>
      </c>
      <c r="D13" s="30" t="s">
        <v>69</v>
      </c>
      <c r="E13" s="6" t="s">
        <v>70</v>
      </c>
      <c r="F13" s="29" t="s">
        <v>71</v>
      </c>
      <c r="G13" s="29">
        <v>2</v>
      </c>
      <c r="H13" s="32">
        <v>162163.04</v>
      </c>
      <c r="I13" s="29" t="s">
        <v>72</v>
      </c>
      <c r="J13" s="32">
        <v>1585.76</v>
      </c>
      <c r="K13" s="12">
        <f t="shared" si="0"/>
        <v>163748.80000000002</v>
      </c>
      <c r="L13" s="28"/>
      <c r="M13" s="29" t="s">
        <v>38</v>
      </c>
      <c r="N13" s="29" t="s">
        <v>38</v>
      </c>
      <c r="O13" s="29" t="s">
        <v>38</v>
      </c>
      <c r="P13" s="29" t="s">
        <v>38</v>
      </c>
      <c r="Q13" s="29" t="s">
        <v>38</v>
      </c>
      <c r="R13" s="29" t="s">
        <v>38</v>
      </c>
      <c r="S13" s="29" t="s">
        <v>38</v>
      </c>
      <c r="T13" s="29" t="s">
        <v>38</v>
      </c>
      <c r="U13" s="29" t="s">
        <v>38</v>
      </c>
      <c r="V13" s="29" t="s">
        <v>38</v>
      </c>
      <c r="W13" s="29" t="s">
        <v>38</v>
      </c>
      <c r="X13" s="13" t="s">
        <v>39</v>
      </c>
      <c r="Y13" s="14" t="s">
        <v>83</v>
      </c>
      <c r="Z13" s="14" t="s">
        <v>83</v>
      </c>
      <c r="AA13" s="14" t="s">
        <v>83</v>
      </c>
      <c r="AB13" s="14" t="s">
        <v>67</v>
      </c>
    </row>
    <row r="14" spans="1:28" ht="97.5" customHeight="1" x14ac:dyDescent="0.2">
      <c r="A14" s="74"/>
      <c r="B14" s="76"/>
      <c r="C14" s="14" t="s">
        <v>73</v>
      </c>
      <c r="D14" s="30" t="s">
        <v>74</v>
      </c>
      <c r="E14" s="6" t="s">
        <v>75</v>
      </c>
      <c r="F14" s="29" t="s">
        <v>76</v>
      </c>
      <c r="G14" s="29">
        <v>1152</v>
      </c>
      <c r="H14" s="32">
        <v>20632043.52</v>
      </c>
      <c r="I14" s="29" t="s">
        <v>77</v>
      </c>
      <c r="J14" s="32">
        <v>3826990.08</v>
      </c>
      <c r="K14" s="12">
        <f t="shared" si="0"/>
        <v>24459033.600000001</v>
      </c>
      <c r="L14" s="28"/>
      <c r="M14" s="29" t="s">
        <v>38</v>
      </c>
      <c r="N14" s="29" t="s">
        <v>38</v>
      </c>
      <c r="O14" s="29" t="s">
        <v>38</v>
      </c>
      <c r="P14" s="29" t="s">
        <v>38</v>
      </c>
      <c r="Q14" s="29" t="s">
        <v>38</v>
      </c>
      <c r="R14" s="29" t="s">
        <v>38</v>
      </c>
      <c r="S14" s="29" t="s">
        <v>38</v>
      </c>
      <c r="T14" s="29" t="s">
        <v>38</v>
      </c>
      <c r="U14" s="29" t="s">
        <v>38</v>
      </c>
      <c r="V14" s="29" t="s">
        <v>38</v>
      </c>
      <c r="W14" s="29" t="s">
        <v>38</v>
      </c>
      <c r="X14" s="13" t="s">
        <v>39</v>
      </c>
      <c r="Y14" s="14" t="s">
        <v>83</v>
      </c>
      <c r="Z14" s="14" t="s">
        <v>67</v>
      </c>
      <c r="AA14" s="14" t="s">
        <v>67</v>
      </c>
      <c r="AB14" s="14" t="s">
        <v>67</v>
      </c>
    </row>
    <row r="15" spans="1:28" ht="56.25" x14ac:dyDescent="0.2">
      <c r="A15" s="74"/>
      <c r="B15" s="76"/>
      <c r="C15" s="14" t="s">
        <v>78</v>
      </c>
      <c r="D15" s="30" t="s">
        <v>79</v>
      </c>
      <c r="E15" s="6" t="s">
        <v>80</v>
      </c>
      <c r="F15" s="29" t="s">
        <v>81</v>
      </c>
      <c r="G15" s="29">
        <v>24</v>
      </c>
      <c r="H15" s="32">
        <v>1320641.28</v>
      </c>
      <c r="I15" s="29" t="s">
        <v>82</v>
      </c>
      <c r="J15" s="32">
        <v>6360000</v>
      </c>
      <c r="K15" s="12">
        <f t="shared" si="0"/>
        <v>7680641.2800000003</v>
      </c>
      <c r="L15" s="28"/>
      <c r="M15" s="29"/>
      <c r="N15" s="29"/>
      <c r="O15" s="29" t="s">
        <v>38</v>
      </c>
      <c r="P15" s="29" t="s">
        <v>38</v>
      </c>
      <c r="Q15" s="29" t="s">
        <v>38</v>
      </c>
      <c r="R15" s="29" t="s">
        <v>38</v>
      </c>
      <c r="S15" s="29" t="s">
        <v>38</v>
      </c>
      <c r="T15" s="29" t="s">
        <v>38</v>
      </c>
      <c r="U15" s="29" t="s">
        <v>38</v>
      </c>
      <c r="V15" s="29" t="s">
        <v>38</v>
      </c>
      <c r="W15" s="29" t="s">
        <v>38</v>
      </c>
      <c r="X15" s="13" t="s">
        <v>39</v>
      </c>
      <c r="Y15" s="14" t="s">
        <v>83</v>
      </c>
      <c r="Z15" s="14" t="s">
        <v>67</v>
      </c>
      <c r="AA15" s="14" t="s">
        <v>67</v>
      </c>
      <c r="AB15" s="14" t="s">
        <v>67</v>
      </c>
    </row>
    <row r="16" spans="1:28" ht="57.75" customHeight="1" x14ac:dyDescent="0.2">
      <c r="A16" s="74"/>
      <c r="B16" s="76"/>
      <c r="C16" s="73" t="s">
        <v>73</v>
      </c>
      <c r="D16" s="79" t="s">
        <v>74</v>
      </c>
      <c r="E16" s="6" t="s">
        <v>84</v>
      </c>
      <c r="F16" s="34" t="s">
        <v>76</v>
      </c>
      <c r="G16" s="35">
        <v>384</v>
      </c>
      <c r="H16" s="36">
        <v>6877347.8399999999</v>
      </c>
      <c r="I16" s="35" t="s">
        <v>72</v>
      </c>
      <c r="J16" s="36">
        <v>25939845.120000001</v>
      </c>
      <c r="K16" s="12">
        <f t="shared" si="0"/>
        <v>32817192.960000001</v>
      </c>
      <c r="L16" s="28" t="s">
        <v>38</v>
      </c>
      <c r="M16" s="29" t="s">
        <v>38</v>
      </c>
      <c r="N16" s="29" t="s">
        <v>38</v>
      </c>
      <c r="O16" s="29" t="s">
        <v>38</v>
      </c>
      <c r="P16" s="29" t="s">
        <v>38</v>
      </c>
      <c r="Q16" s="29" t="s">
        <v>38</v>
      </c>
      <c r="R16" s="29" t="s">
        <v>38</v>
      </c>
      <c r="S16" s="29" t="s">
        <v>38</v>
      </c>
      <c r="T16" s="29" t="s">
        <v>38</v>
      </c>
      <c r="U16" s="29" t="s">
        <v>38</v>
      </c>
      <c r="V16" s="29" t="s">
        <v>38</v>
      </c>
      <c r="W16" s="29" t="s">
        <v>38</v>
      </c>
      <c r="X16" s="13" t="s">
        <v>39</v>
      </c>
      <c r="Y16" s="14" t="s">
        <v>83</v>
      </c>
      <c r="Z16" s="14" t="s">
        <v>83</v>
      </c>
      <c r="AA16" s="14" t="s">
        <v>67</v>
      </c>
      <c r="AB16" s="14" t="s">
        <v>67</v>
      </c>
    </row>
    <row r="17" spans="1:28" ht="57" customHeight="1" x14ac:dyDescent="0.2">
      <c r="A17" s="74"/>
      <c r="B17" s="76"/>
      <c r="C17" s="78"/>
      <c r="D17" s="80"/>
      <c r="E17" s="6" t="s">
        <v>85</v>
      </c>
      <c r="F17" s="29" t="s">
        <v>81</v>
      </c>
      <c r="G17" s="29">
        <v>24</v>
      </c>
      <c r="H17" s="32">
        <v>1320641.28</v>
      </c>
      <c r="I17" s="29" t="s">
        <v>82</v>
      </c>
      <c r="J17" s="32">
        <v>6360000</v>
      </c>
      <c r="K17" s="12">
        <f t="shared" si="0"/>
        <v>7680641.2800000003</v>
      </c>
      <c r="L17" s="28" t="s">
        <v>38</v>
      </c>
      <c r="M17" s="29" t="s">
        <v>38</v>
      </c>
      <c r="N17" s="29" t="s">
        <v>38</v>
      </c>
      <c r="O17" s="29" t="s">
        <v>38</v>
      </c>
      <c r="P17" s="29" t="s">
        <v>38</v>
      </c>
      <c r="Q17" s="29" t="s">
        <v>38</v>
      </c>
      <c r="R17" s="29" t="s">
        <v>38</v>
      </c>
      <c r="S17" s="29" t="s">
        <v>38</v>
      </c>
      <c r="T17" s="29" t="s">
        <v>38</v>
      </c>
      <c r="U17" s="29" t="s">
        <v>38</v>
      </c>
      <c r="V17" s="29" t="s">
        <v>38</v>
      </c>
      <c r="W17" s="29" t="s">
        <v>38</v>
      </c>
      <c r="X17" s="13" t="s">
        <v>39</v>
      </c>
      <c r="Y17" s="14" t="s">
        <v>86</v>
      </c>
      <c r="Z17" s="14" t="s">
        <v>67</v>
      </c>
      <c r="AA17" s="14" t="s">
        <v>67</v>
      </c>
      <c r="AB17" s="14" t="s">
        <v>67</v>
      </c>
    </row>
    <row r="18" spans="1:28" ht="56.25" x14ac:dyDescent="0.2">
      <c r="A18" s="74"/>
      <c r="B18" s="76"/>
      <c r="C18" s="14" t="s">
        <v>87</v>
      </c>
      <c r="D18" s="30" t="s">
        <v>88</v>
      </c>
      <c r="E18" s="37" t="s">
        <v>89</v>
      </c>
      <c r="F18" s="14" t="s">
        <v>90</v>
      </c>
      <c r="G18" s="29">
        <v>3264</v>
      </c>
      <c r="H18" s="32">
        <v>21987283.199999999</v>
      </c>
      <c r="I18" s="29" t="s">
        <v>91</v>
      </c>
      <c r="J18" s="32">
        <v>2484165.12</v>
      </c>
      <c r="K18" s="12">
        <f t="shared" si="0"/>
        <v>24471448.32</v>
      </c>
      <c r="L18" s="38"/>
      <c r="M18" s="10" t="s">
        <v>38</v>
      </c>
      <c r="N18" s="10" t="s">
        <v>38</v>
      </c>
      <c r="O18" s="10" t="s">
        <v>38</v>
      </c>
      <c r="P18" s="10" t="s">
        <v>38</v>
      </c>
      <c r="Q18" s="10" t="s">
        <v>38</v>
      </c>
      <c r="R18" s="10" t="s">
        <v>38</v>
      </c>
      <c r="S18" s="10" t="s">
        <v>38</v>
      </c>
      <c r="T18" s="10" t="s">
        <v>38</v>
      </c>
      <c r="U18" s="10" t="s">
        <v>38</v>
      </c>
      <c r="V18" s="10" t="s">
        <v>38</v>
      </c>
      <c r="W18" s="10" t="s">
        <v>38</v>
      </c>
      <c r="X18" s="13" t="s">
        <v>39</v>
      </c>
      <c r="Y18" s="14" t="s">
        <v>83</v>
      </c>
      <c r="Z18" s="14" t="s">
        <v>83</v>
      </c>
      <c r="AA18" s="14" t="s">
        <v>67</v>
      </c>
      <c r="AB18" s="14" t="s">
        <v>67</v>
      </c>
    </row>
    <row r="19" spans="1:28" s="40" customFormat="1" ht="78.75" x14ac:dyDescent="0.2">
      <c r="A19" s="74"/>
      <c r="B19" s="76"/>
      <c r="C19" s="14" t="s">
        <v>92</v>
      </c>
      <c r="D19" s="30" t="s">
        <v>93</v>
      </c>
      <c r="E19" s="37" t="s">
        <v>94</v>
      </c>
      <c r="F19" s="14" t="s">
        <v>95</v>
      </c>
      <c r="G19" s="29">
        <v>300</v>
      </c>
      <c r="H19" s="32">
        <v>7883856</v>
      </c>
      <c r="I19" s="29" t="s">
        <v>72</v>
      </c>
      <c r="J19" s="32">
        <v>57081</v>
      </c>
      <c r="K19" s="12">
        <f t="shared" si="0"/>
        <v>7940937</v>
      </c>
      <c r="L19" s="28"/>
      <c r="M19" s="29" t="s">
        <v>38</v>
      </c>
      <c r="N19" s="29" t="s">
        <v>38</v>
      </c>
      <c r="O19" s="29" t="s">
        <v>38</v>
      </c>
      <c r="P19" s="29" t="s">
        <v>38</v>
      </c>
      <c r="Q19" s="29" t="s">
        <v>38</v>
      </c>
      <c r="R19" s="29" t="s">
        <v>38</v>
      </c>
      <c r="S19" s="29" t="s">
        <v>38</v>
      </c>
      <c r="T19" s="29" t="s">
        <v>38</v>
      </c>
      <c r="U19" s="29" t="s">
        <v>38</v>
      </c>
      <c r="V19" s="29" t="s">
        <v>38</v>
      </c>
      <c r="W19" s="29" t="s">
        <v>38</v>
      </c>
      <c r="X19" s="39" t="s">
        <v>39</v>
      </c>
      <c r="Y19" s="14" t="s">
        <v>83</v>
      </c>
      <c r="Z19" s="14" t="s">
        <v>83</v>
      </c>
      <c r="AA19" s="14" t="s">
        <v>83</v>
      </c>
      <c r="AB19" s="14" t="s">
        <v>83</v>
      </c>
    </row>
    <row r="20" spans="1:28" ht="95.25" customHeight="1" x14ac:dyDescent="0.2">
      <c r="A20" s="74"/>
      <c r="B20" s="76"/>
      <c r="C20" s="34" t="s">
        <v>96</v>
      </c>
      <c r="D20" s="41" t="s">
        <v>97</v>
      </c>
      <c r="E20" s="37" t="s">
        <v>98</v>
      </c>
      <c r="F20" s="14" t="s">
        <v>99</v>
      </c>
      <c r="G20" s="29">
        <v>24</v>
      </c>
      <c r="H20" s="32">
        <v>1215981.1200000001</v>
      </c>
      <c r="I20" s="42" t="s">
        <v>100</v>
      </c>
      <c r="J20" s="43">
        <v>958566.48</v>
      </c>
      <c r="K20" s="12">
        <f t="shared" si="0"/>
        <v>2174547.6</v>
      </c>
      <c r="L20" s="38"/>
      <c r="M20" s="10"/>
      <c r="N20" s="10"/>
      <c r="O20" s="10" t="s">
        <v>38</v>
      </c>
      <c r="P20" s="10"/>
      <c r="Q20" s="10"/>
      <c r="R20" s="10"/>
      <c r="S20" s="10" t="s">
        <v>38</v>
      </c>
      <c r="T20" s="10"/>
      <c r="U20" s="10"/>
      <c r="V20" s="10"/>
      <c r="W20" s="10" t="s">
        <v>38</v>
      </c>
      <c r="X20" s="13"/>
      <c r="Y20" s="14" t="s">
        <v>83</v>
      </c>
      <c r="Z20" s="14" t="s">
        <v>83</v>
      </c>
      <c r="AA20" s="14" t="s">
        <v>133</v>
      </c>
      <c r="AB20" s="14" t="s">
        <v>133</v>
      </c>
    </row>
    <row r="21" spans="1:28" ht="112.5" x14ac:dyDescent="0.2">
      <c r="A21" s="74"/>
      <c r="B21" s="76"/>
      <c r="C21" s="34" t="s">
        <v>101</v>
      </c>
      <c r="D21" s="41" t="s">
        <v>102</v>
      </c>
      <c r="E21" s="37" t="s">
        <v>103</v>
      </c>
      <c r="F21" s="14" t="s">
        <v>104</v>
      </c>
      <c r="G21" s="29">
        <v>416</v>
      </c>
      <c r="H21" s="32">
        <v>17548885.120000001</v>
      </c>
      <c r="I21" s="29" t="s">
        <v>105</v>
      </c>
      <c r="J21" s="32">
        <v>756840</v>
      </c>
      <c r="K21" s="12">
        <f t="shared" si="0"/>
        <v>18305725.120000001</v>
      </c>
      <c r="L21" s="38"/>
      <c r="M21" s="10" t="s">
        <v>38</v>
      </c>
      <c r="N21" s="10" t="s">
        <v>38</v>
      </c>
      <c r="O21" s="10" t="s">
        <v>38</v>
      </c>
      <c r="P21" s="10" t="s">
        <v>38</v>
      </c>
      <c r="Q21" s="10" t="s">
        <v>38</v>
      </c>
      <c r="R21" s="10" t="s">
        <v>38</v>
      </c>
      <c r="S21" s="10" t="s">
        <v>38</v>
      </c>
      <c r="T21" s="10" t="s">
        <v>38</v>
      </c>
      <c r="U21" s="10" t="s">
        <v>38</v>
      </c>
      <c r="V21" s="10" t="s">
        <v>38</v>
      </c>
      <c r="W21" s="10" t="s">
        <v>38</v>
      </c>
      <c r="X21" s="13"/>
      <c r="Y21" s="14" t="s">
        <v>83</v>
      </c>
      <c r="Z21" s="14" t="s">
        <v>83</v>
      </c>
      <c r="AA21" s="14" t="s">
        <v>67</v>
      </c>
      <c r="AB21" s="14" t="s">
        <v>67</v>
      </c>
    </row>
    <row r="22" spans="1:28" ht="67.5" x14ac:dyDescent="0.2">
      <c r="A22" s="74"/>
      <c r="B22" s="76"/>
      <c r="C22" s="34" t="s">
        <v>96</v>
      </c>
      <c r="D22" s="41" t="s">
        <v>106</v>
      </c>
      <c r="E22" s="37" t="s">
        <v>107</v>
      </c>
      <c r="F22" s="14" t="s">
        <v>108</v>
      </c>
      <c r="G22" s="29">
        <v>208</v>
      </c>
      <c r="H22" s="32">
        <v>4948894.08</v>
      </c>
      <c r="I22" s="29" t="s">
        <v>109</v>
      </c>
      <c r="J22" s="32">
        <v>158304.64000000001</v>
      </c>
      <c r="K22" s="12">
        <f t="shared" si="0"/>
        <v>5107198.72</v>
      </c>
      <c r="L22" s="38"/>
      <c r="M22" s="10" t="s">
        <v>38</v>
      </c>
      <c r="N22" s="10" t="s">
        <v>38</v>
      </c>
      <c r="O22" s="10" t="s">
        <v>38</v>
      </c>
      <c r="P22" s="10" t="s">
        <v>38</v>
      </c>
      <c r="Q22" s="10" t="s">
        <v>38</v>
      </c>
      <c r="R22" s="10" t="s">
        <v>38</v>
      </c>
      <c r="S22" s="10" t="s">
        <v>38</v>
      </c>
      <c r="T22" s="10" t="s">
        <v>38</v>
      </c>
      <c r="U22" s="10" t="s">
        <v>38</v>
      </c>
      <c r="V22" s="10" t="s">
        <v>38</v>
      </c>
      <c r="W22" s="10" t="s">
        <v>38</v>
      </c>
      <c r="X22" s="13"/>
      <c r="Y22" s="14" t="s">
        <v>83</v>
      </c>
      <c r="Z22" s="14" t="s">
        <v>83</v>
      </c>
      <c r="AA22" s="14" t="s">
        <v>67</v>
      </c>
      <c r="AB22" s="14" t="s">
        <v>67</v>
      </c>
    </row>
    <row r="23" spans="1:28" ht="66.75" customHeight="1" x14ac:dyDescent="0.2">
      <c r="A23" s="74"/>
      <c r="B23" s="77"/>
      <c r="C23" s="34" t="s">
        <v>110</v>
      </c>
      <c r="D23" s="41" t="s">
        <v>111</v>
      </c>
      <c r="E23" s="37" t="s">
        <v>112</v>
      </c>
      <c r="F23" s="29" t="s">
        <v>113</v>
      </c>
      <c r="G23" s="29">
        <v>98</v>
      </c>
      <c r="H23" s="32">
        <v>1755.2518799999998</v>
      </c>
      <c r="I23" s="29" t="s">
        <v>37</v>
      </c>
      <c r="J23" s="32">
        <v>74585.84</v>
      </c>
      <c r="K23" s="12">
        <f t="shared" si="0"/>
        <v>76341.091879999993</v>
      </c>
      <c r="L23" s="38"/>
      <c r="M23" s="10" t="s">
        <v>38</v>
      </c>
      <c r="N23" s="10" t="s">
        <v>38</v>
      </c>
      <c r="O23" s="10" t="s">
        <v>38</v>
      </c>
      <c r="P23" s="10" t="s">
        <v>38</v>
      </c>
      <c r="Q23" s="10" t="s">
        <v>38</v>
      </c>
      <c r="R23" s="10" t="s">
        <v>38</v>
      </c>
      <c r="S23" s="10" t="s">
        <v>38</v>
      </c>
      <c r="T23" s="10" t="s">
        <v>38</v>
      </c>
      <c r="U23" s="10" t="s">
        <v>38</v>
      </c>
      <c r="V23" s="10" t="s">
        <v>38</v>
      </c>
      <c r="W23" s="10" t="s">
        <v>38</v>
      </c>
      <c r="X23" s="13"/>
      <c r="Y23" s="14" t="s">
        <v>83</v>
      </c>
      <c r="Z23" s="14" t="s">
        <v>83</v>
      </c>
      <c r="AA23" s="14" t="s">
        <v>83</v>
      </c>
      <c r="AB23" s="14" t="s">
        <v>83</v>
      </c>
    </row>
    <row r="24" spans="1:28" x14ac:dyDescent="0.2">
      <c r="A24" s="14"/>
      <c r="B24" s="29"/>
      <c r="C24" s="44"/>
      <c r="D24" s="6"/>
      <c r="E24" s="37"/>
      <c r="F24" s="29"/>
      <c r="G24" s="29"/>
      <c r="H24" s="32"/>
      <c r="I24" s="29"/>
      <c r="J24" s="32"/>
      <c r="K24" s="12">
        <f t="shared" si="0"/>
        <v>0</v>
      </c>
      <c r="L24" s="28"/>
      <c r="M24" s="29"/>
      <c r="N24" s="29"/>
      <c r="O24" s="45"/>
      <c r="P24" s="45"/>
      <c r="Q24" s="45"/>
      <c r="R24" s="45"/>
      <c r="S24" s="45"/>
      <c r="T24" s="45"/>
      <c r="U24" s="45"/>
      <c r="V24" s="29"/>
      <c r="W24" s="29"/>
      <c r="X24" s="7"/>
      <c r="Y24" s="14"/>
      <c r="Z24" s="14"/>
      <c r="AA24" s="14"/>
      <c r="AB24" s="14"/>
    </row>
    <row r="25" spans="1:28" x14ac:dyDescent="0.2">
      <c r="A25" s="14"/>
      <c r="B25" s="14"/>
      <c r="C25" s="14"/>
      <c r="D25" s="14"/>
      <c r="E25" s="14"/>
      <c r="F25" s="14"/>
      <c r="G25" s="29"/>
      <c r="H25" s="46"/>
      <c r="I25" s="14"/>
      <c r="J25" s="14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4" t="s">
        <v>83</v>
      </c>
      <c r="AA25" s="15" t="s">
        <v>86</v>
      </c>
      <c r="AB25" s="14" t="s">
        <v>67</v>
      </c>
    </row>
    <row r="27" spans="1:28" x14ac:dyDescent="0.2">
      <c r="A27" s="83" t="s">
        <v>114</v>
      </c>
      <c r="B27" s="83"/>
      <c r="C27" s="83"/>
      <c r="D27" s="83"/>
      <c r="E27" s="47">
        <f>COUNTA(E3:E23)</f>
        <v>21</v>
      </c>
    </row>
    <row r="35" spans="19:28" s="33" customFormat="1" x14ac:dyDescent="0.2">
      <c r="X35" s="84" t="s">
        <v>115</v>
      </c>
      <c r="Y35" s="84"/>
      <c r="Z35" s="84"/>
      <c r="AA35" s="84"/>
      <c r="AB35" s="84"/>
    </row>
    <row r="36" spans="19:28" s="33" customFormat="1" ht="22.5" x14ac:dyDescent="0.2">
      <c r="X36" s="49" t="s">
        <v>116</v>
      </c>
      <c r="Y36" s="50" t="s">
        <v>117</v>
      </c>
      <c r="Z36" s="50" t="s">
        <v>118</v>
      </c>
      <c r="AA36" s="50" t="s">
        <v>119</v>
      </c>
      <c r="AB36" s="50" t="s">
        <v>120</v>
      </c>
    </row>
    <row r="37" spans="19:28" s="33" customFormat="1" x14ac:dyDescent="0.2">
      <c r="X37" s="7" t="s">
        <v>121</v>
      </c>
      <c r="Y37" s="51">
        <f>COUNTIF($Y$3:$Y$23,$A$74)</f>
        <v>1</v>
      </c>
      <c r="Z37" s="51">
        <f>COUNTIF($Z$3:$Z$23,$A$74)</f>
        <v>8</v>
      </c>
      <c r="AA37" s="51">
        <f>COUNTIF($AA$9:$AA$25,$A$74)</f>
        <v>8</v>
      </c>
      <c r="AB37" s="51">
        <f>COUNTIF($AB$9:$AB$25,$A$74)</f>
        <v>12</v>
      </c>
    </row>
    <row r="38" spans="19:28" s="33" customFormat="1" x14ac:dyDescent="0.2">
      <c r="X38" s="52" t="s">
        <v>122</v>
      </c>
      <c r="Y38" s="51">
        <f>COUNTIF(Y3:Y23,$A$75)</f>
        <v>16</v>
      </c>
      <c r="Z38" s="51">
        <f>COUNTIF(Z3:Z23,$A$75)</f>
        <v>12</v>
      </c>
      <c r="AA38" s="51">
        <f>COUNTIF(AA9:AA25,$A$75)</f>
        <v>6</v>
      </c>
      <c r="AB38" s="51">
        <f>COUNTIF(AB9:AB25,$A$75)</f>
        <v>2</v>
      </c>
    </row>
    <row r="39" spans="19:28" s="33" customFormat="1" x14ac:dyDescent="0.2">
      <c r="X39" s="52" t="s">
        <v>123</v>
      </c>
      <c r="Y39" s="51">
        <f>COUNTIF(Y3:Y23,$A$76)</f>
        <v>1</v>
      </c>
      <c r="Z39" s="51">
        <f>COUNTIF(Z3:Z23,$A$76)</f>
        <v>0</v>
      </c>
      <c r="AA39" s="51">
        <f>COUNTIF(AA9:AA25,$A$76)</f>
        <v>1</v>
      </c>
      <c r="AB39" s="51">
        <f>COUNTIF(AB9:AB25,$A$76)</f>
        <v>0</v>
      </c>
    </row>
    <row r="40" spans="19:28" s="33" customFormat="1" x14ac:dyDescent="0.2">
      <c r="X40" s="53" t="s">
        <v>124</v>
      </c>
      <c r="Y40" s="51">
        <f>COUNTIF(Y3:Y23,$A$77)</f>
        <v>3</v>
      </c>
      <c r="Z40" s="51">
        <f>COUNTIF(Z9:Z23,$A$77)</f>
        <v>1</v>
      </c>
      <c r="AA40" s="51">
        <f>COUNTIF(AA9:AA25,$A$77)</f>
        <v>1</v>
      </c>
      <c r="AB40" s="51">
        <f>COUNTIF(AB9:AB25,$A$77)</f>
        <v>2</v>
      </c>
    </row>
    <row r="41" spans="19:28" s="33" customFormat="1" x14ac:dyDescent="0.2">
      <c r="X41" s="54" t="s">
        <v>125</v>
      </c>
      <c r="Y41" s="50" t="s">
        <v>117</v>
      </c>
      <c r="Z41" s="50" t="s">
        <v>118</v>
      </c>
      <c r="AA41" s="50" t="s">
        <v>119</v>
      </c>
      <c r="AB41" s="50" t="s">
        <v>120</v>
      </c>
    </row>
    <row r="42" spans="19:28" s="33" customFormat="1" x14ac:dyDescent="0.2">
      <c r="X42" s="55" t="s">
        <v>121</v>
      </c>
      <c r="Y42" s="56">
        <f>+Y37/$E$27</f>
        <v>4.7619047619047616E-2</v>
      </c>
      <c r="Z42" s="56">
        <f>+Z37/$E$27</f>
        <v>0.38095238095238093</v>
      </c>
      <c r="AA42" s="56">
        <f>+AA37/$E$27</f>
        <v>0.38095238095238093</v>
      </c>
      <c r="AB42" s="56">
        <f>+AB37/$E$27</f>
        <v>0.5714285714285714</v>
      </c>
    </row>
    <row r="43" spans="19:28" s="33" customFormat="1" x14ac:dyDescent="0.2">
      <c r="X43" s="55" t="s">
        <v>122</v>
      </c>
      <c r="Y43" s="56">
        <f t="shared" ref="Y43:AB45" si="1">+Y38/$E$27</f>
        <v>0.76190476190476186</v>
      </c>
      <c r="Z43" s="56">
        <f t="shared" si="1"/>
        <v>0.5714285714285714</v>
      </c>
      <c r="AA43" s="56">
        <f t="shared" si="1"/>
        <v>0.2857142857142857</v>
      </c>
      <c r="AB43" s="56">
        <f t="shared" si="1"/>
        <v>9.5238095238095233E-2</v>
      </c>
    </row>
    <row r="44" spans="19:28" s="33" customFormat="1" x14ac:dyDescent="0.2">
      <c r="X44" s="55" t="s">
        <v>123</v>
      </c>
      <c r="Y44" s="56">
        <f t="shared" si="1"/>
        <v>4.7619047619047616E-2</v>
      </c>
      <c r="Z44" s="56">
        <f t="shared" si="1"/>
        <v>0</v>
      </c>
      <c r="AA44" s="56">
        <f t="shared" si="1"/>
        <v>4.7619047619047616E-2</v>
      </c>
      <c r="AB44" s="56">
        <f t="shared" si="1"/>
        <v>0</v>
      </c>
    </row>
    <row r="45" spans="19:28" s="33" customFormat="1" x14ac:dyDescent="0.2">
      <c r="X45" s="55" t="s">
        <v>124</v>
      </c>
      <c r="Y45" s="56">
        <f t="shared" si="1"/>
        <v>0.14285714285714285</v>
      </c>
      <c r="Z45" s="56">
        <f t="shared" si="1"/>
        <v>4.7619047619047616E-2</v>
      </c>
      <c r="AA45" s="56">
        <f t="shared" si="1"/>
        <v>4.7619047619047616E-2</v>
      </c>
      <c r="AB45" s="56">
        <f t="shared" si="1"/>
        <v>9.5238095238095233E-2</v>
      </c>
    </row>
    <row r="46" spans="19:28" s="33" customFormat="1" x14ac:dyDescent="0.2">
      <c r="Y46" s="57">
        <f>SUM(Y42:Y45)</f>
        <v>1</v>
      </c>
      <c r="Z46" s="57">
        <f>SUM(Z42:Z45)</f>
        <v>1</v>
      </c>
    </row>
    <row r="47" spans="19:28" s="33" customFormat="1" ht="22.5" x14ac:dyDescent="0.2">
      <c r="S47" s="85" t="s">
        <v>126</v>
      </c>
      <c r="T47" s="85"/>
      <c r="U47" s="85"/>
      <c r="V47" s="85" t="s">
        <v>127</v>
      </c>
      <c r="W47" s="85"/>
      <c r="X47" s="54" t="s">
        <v>128</v>
      </c>
      <c r="Y47" s="54" t="s">
        <v>129</v>
      </c>
      <c r="Z47" s="54" t="s">
        <v>130</v>
      </c>
      <c r="AA47" s="54" t="s">
        <v>131</v>
      </c>
      <c r="AB47" s="54" t="s">
        <v>132</v>
      </c>
    </row>
    <row r="48" spans="19:28" s="33" customFormat="1" x14ac:dyDescent="0.2">
      <c r="S48" s="71"/>
      <c r="T48" s="71"/>
      <c r="U48" s="71"/>
      <c r="V48" s="72"/>
      <c r="W48" s="72"/>
      <c r="X48" s="10"/>
      <c r="Y48" s="10"/>
      <c r="Z48" s="10"/>
      <c r="AA48" s="10"/>
      <c r="AB48" s="10"/>
    </row>
    <row r="49" spans="19:28" s="33" customFormat="1" x14ac:dyDescent="0.2">
      <c r="S49" s="71"/>
      <c r="T49" s="71"/>
      <c r="U49" s="71"/>
      <c r="V49" s="72"/>
      <c r="W49" s="72"/>
      <c r="X49" s="10"/>
      <c r="Y49" s="10"/>
      <c r="Z49" s="10"/>
      <c r="AA49" s="10"/>
      <c r="AB49" s="10"/>
    </row>
    <row r="50" spans="19:28" s="33" customFormat="1" x14ac:dyDescent="0.2">
      <c r="S50" s="71"/>
      <c r="T50" s="71"/>
      <c r="U50" s="71"/>
      <c r="V50" s="72"/>
      <c r="W50" s="72"/>
      <c r="X50" s="10"/>
      <c r="Y50" s="10"/>
      <c r="Z50" s="10"/>
      <c r="AA50" s="10"/>
      <c r="AB50" s="10"/>
    </row>
    <row r="51" spans="19:28" s="33" customFormat="1" x14ac:dyDescent="0.2">
      <c r="S51" s="71"/>
      <c r="T51" s="71"/>
      <c r="U51" s="71"/>
      <c r="V51" s="72"/>
      <c r="W51" s="72"/>
      <c r="X51" s="10"/>
      <c r="Y51" s="10"/>
      <c r="Z51" s="10"/>
      <c r="AA51" s="10"/>
      <c r="AB51" s="10"/>
    </row>
    <row r="74" spans="1:1" s="33" customFormat="1" x14ac:dyDescent="0.2">
      <c r="A74" s="58" t="s">
        <v>67</v>
      </c>
    </row>
    <row r="75" spans="1:1" s="33" customFormat="1" x14ac:dyDescent="0.2">
      <c r="A75" s="58" t="s">
        <v>83</v>
      </c>
    </row>
    <row r="76" spans="1:1" s="33" customFormat="1" x14ac:dyDescent="0.2">
      <c r="A76" s="58" t="s">
        <v>86</v>
      </c>
    </row>
    <row r="77" spans="1:1" s="33" customFormat="1" x14ac:dyDescent="0.2">
      <c r="A77" s="58" t="s">
        <v>133</v>
      </c>
    </row>
  </sheetData>
  <mergeCells count="35">
    <mergeCell ref="S49:U49"/>
    <mergeCell ref="V49:W49"/>
    <mergeCell ref="S50:U50"/>
    <mergeCell ref="V50:W50"/>
    <mergeCell ref="S51:U51"/>
    <mergeCell ref="V51:W51"/>
    <mergeCell ref="D16:D17"/>
    <mergeCell ref="A27:D27"/>
    <mergeCell ref="X35:AB35"/>
    <mergeCell ref="S47:U47"/>
    <mergeCell ref="V47:W47"/>
    <mergeCell ref="S48:U48"/>
    <mergeCell ref="V48:W48"/>
    <mergeCell ref="X1:Y1"/>
    <mergeCell ref="A3:A23"/>
    <mergeCell ref="B3:B23"/>
    <mergeCell ref="C3:C7"/>
    <mergeCell ref="D3:D7"/>
    <mergeCell ref="C9:C10"/>
    <mergeCell ref="D9:D10"/>
    <mergeCell ref="C11:C12"/>
    <mergeCell ref="D11:D12"/>
    <mergeCell ref="C16:C17"/>
    <mergeCell ref="I1:J1"/>
    <mergeCell ref="K1:K2"/>
    <mergeCell ref="L1:N1"/>
    <mergeCell ref="O1:Q1"/>
    <mergeCell ref="R1:T1"/>
    <mergeCell ref="U1:W1"/>
    <mergeCell ref="A1:A2"/>
    <mergeCell ref="B1:B2"/>
    <mergeCell ref="C1:C2"/>
    <mergeCell ref="D1:D2"/>
    <mergeCell ref="E1:E2"/>
    <mergeCell ref="F1:H1"/>
  </mergeCells>
  <conditionalFormatting sqref="AB3:AB6 Y3:Z25 AA9:AB25">
    <cfRule type="containsText" dxfId="23" priority="25" operator="containsText" text="NO INICIADA">
      <formula>NOT(ISERROR(SEARCH("NO INICIADA",Y3)))</formula>
    </cfRule>
    <cfRule type="containsText" dxfId="22" priority="26" operator="containsText" text="ATRASADA">
      <formula>NOT(ISERROR(SEARCH("ATRASADA",Y3)))</formula>
    </cfRule>
    <cfRule type="containsText" dxfId="21" priority="27" operator="containsText" text="EN DESARROLLO">
      <formula>NOT(ISERROR(SEARCH("EN DESARROLLO",Y3)))</formula>
    </cfRule>
    <cfRule type="containsText" dxfId="20" priority="28" operator="containsText" text="CUMPLIDA">
      <formula>NOT(ISERROR(SEARCH("CUMPLIDA",Y3)))</formula>
    </cfRule>
  </conditionalFormatting>
  <conditionalFormatting sqref="AA3">
    <cfRule type="containsText" dxfId="19" priority="13" operator="containsText" text="NO INICIADA">
      <formula>NOT(ISERROR(SEARCH("NO INICIADA",AA3)))</formula>
    </cfRule>
    <cfRule type="containsText" dxfId="18" priority="14" operator="containsText" text="ATRASADA">
      <formula>NOT(ISERROR(SEARCH("ATRASADA",AA3)))</formula>
    </cfRule>
    <cfRule type="containsText" dxfId="17" priority="15" operator="containsText" text="EN DESARROLLO">
      <formula>NOT(ISERROR(SEARCH("EN DESARROLLO",AA3)))</formula>
    </cfRule>
    <cfRule type="containsText" dxfId="16" priority="16" operator="containsText" text="CUMPLIDA">
      <formula>NOT(ISERROR(SEARCH("CUMPLIDA",AA3)))</formula>
    </cfRule>
  </conditionalFormatting>
  <conditionalFormatting sqref="AA4:AA6">
    <cfRule type="containsText" dxfId="15" priority="9" operator="containsText" text="NO INICIADA">
      <formula>NOT(ISERROR(SEARCH("NO INICIADA",AA4)))</formula>
    </cfRule>
    <cfRule type="containsText" dxfId="14" priority="10" operator="containsText" text="ATRASADA">
      <formula>NOT(ISERROR(SEARCH("ATRASADA",AA4)))</formula>
    </cfRule>
    <cfRule type="containsText" dxfId="13" priority="11" operator="containsText" text="EN DESARROLLO">
      <formula>NOT(ISERROR(SEARCH("EN DESARROLLO",AA4)))</formula>
    </cfRule>
    <cfRule type="containsText" dxfId="12" priority="12" operator="containsText" text="CUMPLIDA">
      <formula>NOT(ISERROR(SEARCH("CUMPLIDA",AA4)))</formula>
    </cfRule>
  </conditionalFormatting>
  <conditionalFormatting sqref="AA7:AA8">
    <cfRule type="containsText" dxfId="11" priority="5" operator="containsText" text="NO INICIADA">
      <formula>NOT(ISERROR(SEARCH("NO INICIADA",AA7)))</formula>
    </cfRule>
    <cfRule type="containsText" dxfId="10" priority="6" operator="containsText" text="ATRASADA">
      <formula>NOT(ISERROR(SEARCH("ATRASADA",AA7)))</formula>
    </cfRule>
    <cfRule type="containsText" dxfId="9" priority="7" operator="containsText" text="EN DESARROLLO">
      <formula>NOT(ISERROR(SEARCH("EN DESARROLLO",AA7)))</formula>
    </cfRule>
    <cfRule type="containsText" dxfId="8" priority="8" operator="containsText" text="CUMPLIDA">
      <formula>NOT(ISERROR(SEARCH("CUMPLIDA",AA7)))</formula>
    </cfRule>
  </conditionalFormatting>
  <conditionalFormatting sqref="AB7:AB8">
    <cfRule type="containsText" dxfId="7" priority="1" operator="containsText" text="NO INICIADA">
      <formula>NOT(ISERROR(SEARCH("NO INICIADA",AB7)))</formula>
    </cfRule>
    <cfRule type="containsText" dxfId="6" priority="2" operator="containsText" text="ATRASADA">
      <formula>NOT(ISERROR(SEARCH("ATRASADA",AB7)))</formula>
    </cfRule>
    <cfRule type="containsText" dxfId="5" priority="3" operator="containsText" text="EN DESARROLLO">
      <formula>NOT(ISERROR(SEARCH("EN DESARROLLO",AB7)))</formula>
    </cfRule>
    <cfRule type="containsText" dxfId="4" priority="4" operator="containsText" text="CUMPLIDA">
      <formula>NOT(ISERROR(SEARCH("CUMPLIDA",AB7)))</formula>
    </cfRule>
  </conditionalFormatting>
  <dataValidations count="2">
    <dataValidation type="list" allowBlank="1" showInputMessage="1" showErrorMessage="1" sqref="Y25:AB25 Y3:AB23">
      <formula1>$A$74:$A$77</formula1>
    </dataValidation>
    <dataValidation type="list" allowBlank="1" showInputMessage="1" showErrorMessage="1" sqref="Y24:AB24">
      <formula1>$AJ$99:$AJ$102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"/>
  <sheetViews>
    <sheetView topLeftCell="D17" workbookViewId="0">
      <selection activeCell="T20" sqref="T20"/>
    </sheetView>
  </sheetViews>
  <sheetFormatPr baseColWidth="10" defaultRowHeight="11.25" x14ac:dyDescent="0.2"/>
  <cols>
    <col min="1" max="1" width="11.42578125" style="33"/>
    <col min="2" max="2" width="12.42578125" style="33" customWidth="1"/>
    <col min="3" max="3" width="13.28515625" style="33" customWidth="1"/>
    <col min="4" max="4" width="12.5703125" style="33" customWidth="1"/>
    <col min="5" max="5" width="16.140625" style="33" customWidth="1"/>
    <col min="6" max="6" width="11.28515625" style="33" customWidth="1"/>
    <col min="7" max="7" width="9.5703125" style="48" customWidth="1"/>
    <col min="8" max="8" width="12.42578125" style="33" customWidth="1"/>
    <col min="9" max="10" width="11.42578125" style="33"/>
    <col min="11" max="11" width="14.7109375" style="33" customWidth="1"/>
    <col min="12" max="23" width="5.7109375" style="33" customWidth="1"/>
    <col min="24" max="24" width="16.85546875" style="33" customWidth="1"/>
    <col min="25" max="25" width="15.7109375" style="33" customWidth="1"/>
    <col min="26" max="28" width="18.7109375" style="33" customWidth="1"/>
    <col min="29" max="16384" width="11.42578125" style="33"/>
  </cols>
  <sheetData>
    <row r="1" spans="1:28" s="2" customFormat="1" ht="37.5" customHeight="1" x14ac:dyDescent="0.2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8" t="s">
        <v>5</v>
      </c>
      <c r="G1" s="69"/>
      <c r="H1" s="70"/>
      <c r="I1" s="65" t="s">
        <v>6</v>
      </c>
      <c r="J1" s="65"/>
      <c r="K1" s="81" t="s">
        <v>7</v>
      </c>
      <c r="L1" s="70" t="s">
        <v>8</v>
      </c>
      <c r="M1" s="65"/>
      <c r="N1" s="65"/>
      <c r="O1" s="65" t="s">
        <v>9</v>
      </c>
      <c r="P1" s="65"/>
      <c r="Q1" s="65"/>
      <c r="R1" s="65" t="s">
        <v>10</v>
      </c>
      <c r="S1" s="65"/>
      <c r="T1" s="65"/>
      <c r="U1" s="65" t="s">
        <v>11</v>
      </c>
      <c r="V1" s="65"/>
      <c r="W1" s="65"/>
      <c r="X1" s="65" t="s">
        <v>12</v>
      </c>
      <c r="Y1" s="65"/>
      <c r="Z1" s="61" t="s">
        <v>13</v>
      </c>
      <c r="AA1" s="61" t="s">
        <v>14</v>
      </c>
      <c r="AB1" s="61" t="s">
        <v>15</v>
      </c>
    </row>
    <row r="2" spans="1:28" s="2" customFormat="1" ht="27.75" customHeight="1" x14ac:dyDescent="0.2">
      <c r="A2" s="67"/>
      <c r="B2" s="67"/>
      <c r="C2" s="67"/>
      <c r="D2" s="67"/>
      <c r="E2" s="67"/>
      <c r="F2" s="64" t="s">
        <v>16</v>
      </c>
      <c r="G2" s="64" t="s">
        <v>17</v>
      </c>
      <c r="H2" s="63" t="s">
        <v>18</v>
      </c>
      <c r="I2" s="64" t="s">
        <v>19</v>
      </c>
      <c r="J2" s="63" t="s">
        <v>18</v>
      </c>
      <c r="K2" s="82"/>
      <c r="L2" s="5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  <c r="U2" s="64" t="s">
        <v>29</v>
      </c>
      <c r="V2" s="64" t="s">
        <v>30</v>
      </c>
      <c r="W2" s="64" t="s">
        <v>31</v>
      </c>
      <c r="X2" s="64" t="s">
        <v>32</v>
      </c>
      <c r="Y2" s="64" t="s">
        <v>33</v>
      </c>
      <c r="Z2" s="64" t="s">
        <v>33</v>
      </c>
      <c r="AA2" s="64" t="s">
        <v>33</v>
      </c>
      <c r="AB2" s="64" t="s">
        <v>33</v>
      </c>
    </row>
    <row r="3" spans="1:28" s="2" customFormat="1" ht="89.25" customHeight="1" x14ac:dyDescent="0.2">
      <c r="A3" s="73" t="s">
        <v>134</v>
      </c>
      <c r="B3" s="75" t="s">
        <v>136</v>
      </c>
      <c r="C3" s="75" t="s">
        <v>151</v>
      </c>
      <c r="D3" s="75" t="s">
        <v>152</v>
      </c>
      <c r="E3" s="6" t="s">
        <v>35</v>
      </c>
      <c r="F3" s="7" t="s">
        <v>137</v>
      </c>
      <c r="G3" s="8">
        <v>48</v>
      </c>
      <c r="H3" s="9">
        <v>1174900</v>
      </c>
      <c r="I3" s="10" t="s">
        <v>37</v>
      </c>
      <c r="J3" s="11">
        <v>38358</v>
      </c>
      <c r="K3" s="12">
        <f>H3+J3</f>
        <v>1213258</v>
      </c>
      <c r="L3" s="8" t="s">
        <v>38</v>
      </c>
      <c r="M3" s="8" t="s">
        <v>38</v>
      </c>
      <c r="N3" s="8" t="s">
        <v>38</v>
      </c>
      <c r="O3" s="8" t="s">
        <v>38</v>
      </c>
      <c r="P3" s="8" t="s">
        <v>38</v>
      </c>
      <c r="Q3" s="8" t="s">
        <v>38</v>
      </c>
      <c r="R3" s="8" t="s">
        <v>38</v>
      </c>
      <c r="S3" s="8" t="s">
        <v>38</v>
      </c>
      <c r="T3" s="8" t="s">
        <v>38</v>
      </c>
      <c r="U3" s="8" t="s">
        <v>38</v>
      </c>
      <c r="V3" s="8" t="s">
        <v>38</v>
      </c>
      <c r="W3" s="8" t="s">
        <v>38</v>
      </c>
      <c r="X3" s="13" t="s">
        <v>154</v>
      </c>
      <c r="Y3" s="14"/>
      <c r="Z3" s="14"/>
      <c r="AA3" s="15"/>
      <c r="AB3" s="15"/>
    </row>
    <row r="4" spans="1:28" s="2" customFormat="1" ht="78" customHeight="1" x14ac:dyDescent="0.2">
      <c r="A4" s="74"/>
      <c r="B4" s="76"/>
      <c r="C4" s="76"/>
      <c r="D4" s="76"/>
      <c r="E4" s="16" t="s">
        <v>40</v>
      </c>
      <c r="F4" s="17" t="s">
        <v>138</v>
      </c>
      <c r="G4" s="18">
        <v>416</v>
      </c>
      <c r="H4" s="19">
        <v>27570379</v>
      </c>
      <c r="I4" s="10" t="s">
        <v>42</v>
      </c>
      <c r="J4" s="20">
        <v>13890240</v>
      </c>
      <c r="K4" s="12">
        <f>H4+J4</f>
        <v>41460619</v>
      </c>
      <c r="L4" s="8"/>
      <c r="M4" s="8" t="s">
        <v>38</v>
      </c>
      <c r="N4" s="8" t="s">
        <v>38</v>
      </c>
      <c r="O4" s="8" t="s">
        <v>38</v>
      </c>
      <c r="P4" s="8" t="s">
        <v>38</v>
      </c>
      <c r="Q4" s="8" t="s">
        <v>38</v>
      </c>
      <c r="R4" s="8" t="s">
        <v>38</v>
      </c>
      <c r="S4" s="8" t="s">
        <v>38</v>
      </c>
      <c r="T4" s="8" t="s">
        <v>38</v>
      </c>
      <c r="U4" s="8" t="s">
        <v>38</v>
      </c>
      <c r="V4" s="8" t="s">
        <v>38</v>
      </c>
      <c r="W4" s="8"/>
      <c r="X4" s="13" t="s">
        <v>141</v>
      </c>
      <c r="Y4" s="14"/>
      <c r="Z4" s="14"/>
      <c r="AA4" s="15"/>
      <c r="AB4" s="15"/>
    </row>
    <row r="5" spans="1:28" s="2" customFormat="1" ht="90" customHeight="1" x14ac:dyDescent="0.2">
      <c r="A5" s="74"/>
      <c r="B5" s="76"/>
      <c r="C5" s="76"/>
      <c r="D5" s="76"/>
      <c r="E5" s="16" t="s">
        <v>43</v>
      </c>
      <c r="F5" s="17" t="s">
        <v>44</v>
      </c>
      <c r="G5" s="21">
        <v>416</v>
      </c>
      <c r="H5" s="19">
        <v>30512690</v>
      </c>
      <c r="I5" s="10" t="s">
        <v>42</v>
      </c>
      <c r="J5" s="20">
        <v>13890240</v>
      </c>
      <c r="K5" s="12">
        <f>H5+J5</f>
        <v>44402930</v>
      </c>
      <c r="L5" s="8"/>
      <c r="M5" s="8" t="s">
        <v>38</v>
      </c>
      <c r="N5" s="8" t="s">
        <v>38</v>
      </c>
      <c r="O5" s="8" t="s">
        <v>38</v>
      </c>
      <c r="P5" s="8" t="s">
        <v>38</v>
      </c>
      <c r="Q5" s="8" t="s">
        <v>38</v>
      </c>
      <c r="R5" s="8" t="s">
        <v>38</v>
      </c>
      <c r="S5" s="8" t="s">
        <v>38</v>
      </c>
      <c r="T5" s="8" t="s">
        <v>38</v>
      </c>
      <c r="U5" s="8" t="s">
        <v>38</v>
      </c>
      <c r="V5" s="8" t="s">
        <v>38</v>
      </c>
      <c r="W5" s="8"/>
      <c r="X5" s="13" t="s">
        <v>141</v>
      </c>
      <c r="Y5" s="14"/>
      <c r="Z5" s="14"/>
      <c r="AA5" s="15"/>
      <c r="AB5" s="15"/>
    </row>
    <row r="6" spans="1:28" s="2" customFormat="1" ht="76.5" customHeight="1" x14ac:dyDescent="0.2">
      <c r="A6" s="74"/>
      <c r="B6" s="76"/>
      <c r="C6" s="76"/>
      <c r="D6" s="76"/>
      <c r="E6" s="22" t="s">
        <v>45</v>
      </c>
      <c r="F6" s="17" t="s">
        <v>41</v>
      </c>
      <c r="G6" s="17">
        <v>24</v>
      </c>
      <c r="H6" s="23">
        <v>1590592</v>
      </c>
      <c r="I6" s="10" t="s">
        <v>42</v>
      </c>
      <c r="J6" s="19">
        <v>217035</v>
      </c>
      <c r="K6" s="12">
        <f>H6+J6</f>
        <v>1807627</v>
      </c>
      <c r="L6" s="8"/>
      <c r="M6" s="8"/>
      <c r="N6" s="8" t="s">
        <v>38</v>
      </c>
      <c r="O6" s="8" t="s">
        <v>38</v>
      </c>
      <c r="P6" s="8" t="s">
        <v>38</v>
      </c>
      <c r="Q6" s="8" t="s">
        <v>38</v>
      </c>
      <c r="R6" s="8" t="s">
        <v>38</v>
      </c>
      <c r="S6" s="8" t="s">
        <v>38</v>
      </c>
      <c r="T6" s="8" t="s">
        <v>38</v>
      </c>
      <c r="U6" s="8" t="s">
        <v>38</v>
      </c>
      <c r="V6" s="8" t="s">
        <v>38</v>
      </c>
      <c r="W6" s="8" t="s">
        <v>38</v>
      </c>
      <c r="X6" s="13" t="s">
        <v>141</v>
      </c>
      <c r="Y6" s="14"/>
      <c r="Z6" s="14"/>
      <c r="AA6" s="15"/>
      <c r="AB6" s="15"/>
    </row>
    <row r="7" spans="1:28" s="2" customFormat="1" ht="76.5" customHeight="1" x14ac:dyDescent="0.2">
      <c r="A7" s="74"/>
      <c r="B7" s="76"/>
      <c r="C7" s="77"/>
      <c r="D7" s="77"/>
      <c r="E7" s="24" t="s">
        <v>46</v>
      </c>
      <c r="F7" s="17" t="s">
        <v>41</v>
      </c>
      <c r="G7" s="25">
        <v>48</v>
      </c>
      <c r="H7" s="26">
        <v>3181185</v>
      </c>
      <c r="I7" s="10" t="s">
        <v>42</v>
      </c>
      <c r="J7" s="27">
        <v>100</v>
      </c>
      <c r="K7" s="11">
        <v>4021282</v>
      </c>
      <c r="L7" s="28"/>
      <c r="M7" s="29"/>
      <c r="N7" s="29" t="s">
        <v>38</v>
      </c>
      <c r="O7" s="8"/>
      <c r="P7" s="8"/>
      <c r="Q7" s="8" t="s">
        <v>38</v>
      </c>
      <c r="R7" s="8"/>
      <c r="S7" s="8"/>
      <c r="T7" s="8" t="s">
        <v>38</v>
      </c>
      <c r="U7" s="8"/>
      <c r="V7" s="8"/>
      <c r="W7" s="8" t="s">
        <v>38</v>
      </c>
      <c r="X7" s="13" t="s">
        <v>141</v>
      </c>
      <c r="Y7" s="14"/>
      <c r="Z7" s="14"/>
      <c r="AA7" s="15"/>
      <c r="AB7" s="15"/>
    </row>
    <row r="8" spans="1:28" ht="100.5" customHeight="1" x14ac:dyDescent="0.2">
      <c r="A8" s="74"/>
      <c r="B8" s="76"/>
      <c r="C8" s="73" t="s">
        <v>51</v>
      </c>
      <c r="D8" s="79" t="s">
        <v>52</v>
      </c>
      <c r="E8" s="6" t="s">
        <v>53</v>
      </c>
      <c r="F8" s="29" t="s">
        <v>54</v>
      </c>
      <c r="G8" s="29">
        <v>6</v>
      </c>
      <c r="H8" s="32">
        <v>399287</v>
      </c>
      <c r="I8" s="29" t="s">
        <v>55</v>
      </c>
      <c r="J8" s="32">
        <v>4795</v>
      </c>
      <c r="K8" s="11">
        <v>404082</v>
      </c>
      <c r="L8" s="28" t="s">
        <v>38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3" t="s">
        <v>142</v>
      </c>
      <c r="Y8" s="14"/>
      <c r="Z8" s="14"/>
      <c r="AA8" s="14"/>
      <c r="AB8" s="14"/>
    </row>
    <row r="9" spans="1:28" ht="58.5" customHeight="1" x14ac:dyDescent="0.2">
      <c r="A9" s="74"/>
      <c r="B9" s="76"/>
      <c r="C9" s="78"/>
      <c r="D9" s="80"/>
      <c r="E9" s="6" t="s">
        <v>56</v>
      </c>
      <c r="F9" s="29" t="s">
        <v>57</v>
      </c>
      <c r="G9" s="29">
        <v>1760</v>
      </c>
      <c r="H9" s="32">
        <v>155820</v>
      </c>
      <c r="I9" s="29" t="s">
        <v>58</v>
      </c>
      <c r="J9" s="32">
        <v>38955000</v>
      </c>
      <c r="K9" s="12">
        <v>39110820</v>
      </c>
      <c r="L9" s="28"/>
      <c r="M9" s="29" t="s">
        <v>38</v>
      </c>
      <c r="N9" s="29" t="s">
        <v>38</v>
      </c>
      <c r="O9" s="29" t="s">
        <v>38</v>
      </c>
      <c r="P9" s="29" t="s">
        <v>38</v>
      </c>
      <c r="Q9" s="29" t="s">
        <v>38</v>
      </c>
      <c r="R9" s="29" t="s">
        <v>38</v>
      </c>
      <c r="S9" s="29" t="s">
        <v>38</v>
      </c>
      <c r="T9" s="29" t="s">
        <v>38</v>
      </c>
      <c r="U9" s="29" t="s">
        <v>38</v>
      </c>
      <c r="V9" s="29" t="s">
        <v>38</v>
      </c>
      <c r="W9" s="29" t="s">
        <v>38</v>
      </c>
      <c r="X9" s="13" t="s">
        <v>142</v>
      </c>
      <c r="Y9" s="14"/>
      <c r="Z9" s="14"/>
      <c r="AA9" s="14"/>
      <c r="AB9" s="14"/>
    </row>
    <row r="10" spans="1:28" ht="110.25" customHeight="1" x14ac:dyDescent="0.2">
      <c r="A10" s="74"/>
      <c r="B10" s="76"/>
      <c r="C10" s="73" t="s">
        <v>59</v>
      </c>
      <c r="D10" s="79" t="s">
        <v>60</v>
      </c>
      <c r="E10" s="6" t="s">
        <v>61</v>
      </c>
      <c r="F10" s="29" t="s">
        <v>62</v>
      </c>
      <c r="G10" s="29">
        <v>30</v>
      </c>
      <c r="H10" s="32">
        <v>33390000</v>
      </c>
      <c r="I10" s="29" t="s">
        <v>63</v>
      </c>
      <c r="J10" s="32">
        <v>3339000</v>
      </c>
      <c r="K10" s="32">
        <f>J10+H10</f>
        <v>36729000</v>
      </c>
      <c r="L10" s="28"/>
      <c r="M10" s="29"/>
      <c r="N10" s="29"/>
      <c r="O10" s="29" t="s">
        <v>38</v>
      </c>
      <c r="P10" s="29"/>
      <c r="Q10" s="29"/>
      <c r="R10" s="29"/>
      <c r="S10" s="29" t="s">
        <v>38</v>
      </c>
      <c r="T10" s="29"/>
      <c r="U10" s="29"/>
      <c r="V10" s="29" t="s">
        <v>38</v>
      </c>
      <c r="W10" s="29"/>
      <c r="X10" s="13" t="s">
        <v>143</v>
      </c>
      <c r="Y10" s="14"/>
      <c r="Z10" s="14"/>
      <c r="AA10" s="14"/>
      <c r="AB10" s="14"/>
    </row>
    <row r="11" spans="1:28" ht="108.75" customHeight="1" x14ac:dyDescent="0.2">
      <c r="A11" s="74"/>
      <c r="B11" s="76"/>
      <c r="C11" s="78"/>
      <c r="D11" s="80"/>
      <c r="E11" s="6" t="s">
        <v>64</v>
      </c>
      <c r="F11" s="29" t="s">
        <v>65</v>
      </c>
      <c r="G11" s="29">
        <v>832</v>
      </c>
      <c r="H11" s="32">
        <v>6395400</v>
      </c>
      <c r="I11" s="29" t="s">
        <v>66</v>
      </c>
      <c r="J11" s="32">
        <v>22260000</v>
      </c>
      <c r="K11" s="32">
        <f>H11+J11</f>
        <v>28655400</v>
      </c>
      <c r="L11" s="28" t="s">
        <v>38</v>
      </c>
      <c r="M11" s="29" t="s">
        <v>38</v>
      </c>
      <c r="N11" s="29" t="s">
        <v>38</v>
      </c>
      <c r="O11" s="29" t="s">
        <v>38</v>
      </c>
      <c r="P11" s="29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29" t="s">
        <v>38</v>
      </c>
      <c r="V11" s="29" t="s">
        <v>38</v>
      </c>
      <c r="W11" s="29" t="s">
        <v>38</v>
      </c>
      <c r="X11" s="13" t="s">
        <v>144</v>
      </c>
      <c r="Y11" s="14"/>
      <c r="Z11" s="14"/>
      <c r="AA11" s="14"/>
      <c r="AB11" s="14"/>
    </row>
    <row r="12" spans="1:28" ht="108.75" customHeight="1" x14ac:dyDescent="0.2">
      <c r="A12" s="74"/>
      <c r="B12" s="76"/>
      <c r="C12" s="14" t="s">
        <v>68</v>
      </c>
      <c r="D12" s="30" t="s">
        <v>69</v>
      </c>
      <c r="E12" s="6" t="s">
        <v>70</v>
      </c>
      <c r="F12" s="29" t="s">
        <v>155</v>
      </c>
      <c r="G12" s="29">
        <v>2</v>
      </c>
      <c r="H12" s="32">
        <v>170271</v>
      </c>
      <c r="I12" s="29" t="s">
        <v>72</v>
      </c>
      <c r="J12" s="32">
        <v>1665</v>
      </c>
      <c r="K12" s="32">
        <v>171936</v>
      </c>
      <c r="L12" s="28"/>
      <c r="M12" s="29" t="s">
        <v>38</v>
      </c>
      <c r="N12" s="29" t="s">
        <v>38</v>
      </c>
      <c r="O12" s="29" t="s">
        <v>38</v>
      </c>
      <c r="P12" s="29" t="s">
        <v>38</v>
      </c>
      <c r="Q12" s="29" t="s">
        <v>38</v>
      </c>
      <c r="R12" s="29" t="s">
        <v>38</v>
      </c>
      <c r="S12" s="29" t="s">
        <v>38</v>
      </c>
      <c r="T12" s="29" t="s">
        <v>38</v>
      </c>
      <c r="U12" s="29" t="s">
        <v>38</v>
      </c>
      <c r="V12" s="29" t="s">
        <v>38</v>
      </c>
      <c r="W12" s="29" t="s">
        <v>38</v>
      </c>
      <c r="X12" s="13" t="s">
        <v>143</v>
      </c>
      <c r="Y12" s="14"/>
      <c r="Z12" s="14"/>
      <c r="AA12" s="14"/>
      <c r="AB12" s="14"/>
    </row>
    <row r="13" spans="1:28" ht="97.5" customHeight="1" x14ac:dyDescent="0.2">
      <c r="A13" s="74"/>
      <c r="B13" s="76"/>
      <c r="C13" s="14" t="s">
        <v>73</v>
      </c>
      <c r="D13" s="30" t="s">
        <v>74</v>
      </c>
      <c r="E13" s="6" t="s">
        <v>75</v>
      </c>
      <c r="F13" s="29" t="s">
        <v>156</v>
      </c>
      <c r="G13" s="29">
        <v>1152</v>
      </c>
      <c r="H13" s="32">
        <v>21663646</v>
      </c>
      <c r="I13" s="29" t="s">
        <v>77</v>
      </c>
      <c r="J13" s="32">
        <v>4018339</v>
      </c>
      <c r="K13" s="32">
        <v>25681985</v>
      </c>
      <c r="L13" s="28"/>
      <c r="M13" s="29" t="s">
        <v>38</v>
      </c>
      <c r="N13" s="29" t="s">
        <v>38</v>
      </c>
      <c r="O13" s="29" t="s">
        <v>38</v>
      </c>
      <c r="P13" s="29" t="s">
        <v>38</v>
      </c>
      <c r="Q13" s="29" t="s">
        <v>38</v>
      </c>
      <c r="R13" s="29" t="s">
        <v>38</v>
      </c>
      <c r="S13" s="29" t="s">
        <v>38</v>
      </c>
      <c r="T13" s="29" t="s">
        <v>38</v>
      </c>
      <c r="U13" s="29" t="s">
        <v>38</v>
      </c>
      <c r="V13" s="29" t="s">
        <v>38</v>
      </c>
      <c r="W13" s="29" t="s">
        <v>38</v>
      </c>
      <c r="X13" s="13" t="s">
        <v>146</v>
      </c>
      <c r="Y13" s="14"/>
      <c r="Z13" s="14"/>
      <c r="AA13" s="14"/>
      <c r="AB13" s="14"/>
    </row>
    <row r="14" spans="1:28" ht="56.25" x14ac:dyDescent="0.2">
      <c r="A14" s="74"/>
      <c r="B14" s="76"/>
      <c r="C14" s="14" t="s">
        <v>78</v>
      </c>
      <c r="D14" s="30" t="s">
        <v>79</v>
      </c>
      <c r="E14" s="6" t="s">
        <v>80</v>
      </c>
      <c r="F14" s="29" t="s">
        <v>139</v>
      </c>
      <c r="G14" s="29">
        <v>24</v>
      </c>
      <c r="H14" s="32">
        <v>1386673</v>
      </c>
      <c r="I14" s="29" t="s">
        <v>82</v>
      </c>
      <c r="J14" s="32">
        <v>6678000</v>
      </c>
      <c r="K14" s="32">
        <v>8064673</v>
      </c>
      <c r="L14" s="28"/>
      <c r="M14" s="29"/>
      <c r="N14" s="29"/>
      <c r="O14" s="29" t="s">
        <v>38</v>
      </c>
      <c r="P14" s="29" t="s">
        <v>38</v>
      </c>
      <c r="Q14" s="29" t="s">
        <v>38</v>
      </c>
      <c r="R14" s="29" t="s">
        <v>38</v>
      </c>
      <c r="S14" s="29" t="s">
        <v>38</v>
      </c>
      <c r="T14" s="29" t="s">
        <v>38</v>
      </c>
      <c r="U14" s="29" t="s">
        <v>38</v>
      </c>
      <c r="V14" s="29" t="s">
        <v>38</v>
      </c>
      <c r="W14" s="29" t="s">
        <v>38</v>
      </c>
      <c r="X14" s="13" t="s">
        <v>145</v>
      </c>
      <c r="Y14" s="14"/>
      <c r="Z14" s="14"/>
      <c r="AA14" s="14"/>
      <c r="AB14" s="14"/>
    </row>
    <row r="15" spans="1:28" ht="57.75" customHeight="1" x14ac:dyDescent="0.2">
      <c r="A15" s="74"/>
      <c r="B15" s="76"/>
      <c r="C15" s="73" t="s">
        <v>73</v>
      </c>
      <c r="D15" s="79" t="s">
        <v>74</v>
      </c>
      <c r="E15" s="6" t="s">
        <v>84</v>
      </c>
      <c r="F15" s="34" t="s">
        <v>76</v>
      </c>
      <c r="G15" s="62">
        <v>384</v>
      </c>
      <c r="H15" s="36">
        <v>7221215</v>
      </c>
      <c r="I15" s="62" t="s">
        <v>72</v>
      </c>
      <c r="J15" s="36">
        <v>27236837</v>
      </c>
      <c r="K15" s="36">
        <v>34458052</v>
      </c>
      <c r="L15" s="28" t="s">
        <v>38</v>
      </c>
      <c r="M15" s="29" t="s">
        <v>38</v>
      </c>
      <c r="N15" s="29" t="s">
        <v>38</v>
      </c>
      <c r="O15" s="29" t="s">
        <v>38</v>
      </c>
      <c r="P15" s="29" t="s">
        <v>38</v>
      </c>
      <c r="Q15" s="29" t="s">
        <v>38</v>
      </c>
      <c r="R15" s="29" t="s">
        <v>38</v>
      </c>
      <c r="S15" s="29" t="s">
        <v>38</v>
      </c>
      <c r="T15" s="29" t="s">
        <v>38</v>
      </c>
      <c r="U15" s="29" t="s">
        <v>38</v>
      </c>
      <c r="V15" s="29" t="s">
        <v>38</v>
      </c>
      <c r="W15" s="29" t="s">
        <v>38</v>
      </c>
      <c r="X15" s="13" t="s">
        <v>146</v>
      </c>
      <c r="Y15" s="14"/>
      <c r="Z15" s="14"/>
      <c r="AA15" s="14"/>
      <c r="AB15" s="14"/>
    </row>
    <row r="16" spans="1:28" ht="57" customHeight="1" x14ac:dyDescent="0.2">
      <c r="A16" s="74"/>
      <c r="B16" s="76"/>
      <c r="C16" s="78"/>
      <c r="D16" s="80"/>
      <c r="E16" s="6" t="s">
        <v>140</v>
      </c>
      <c r="F16" s="29" t="s">
        <v>81</v>
      </c>
      <c r="G16" s="29">
        <v>24</v>
      </c>
      <c r="H16" s="32">
        <v>1386673</v>
      </c>
      <c r="I16" s="29" t="s">
        <v>82</v>
      </c>
      <c r="J16" s="32">
        <v>6678000</v>
      </c>
      <c r="K16" s="32">
        <v>8064673</v>
      </c>
      <c r="L16" s="28"/>
      <c r="M16" s="29" t="s">
        <v>38</v>
      </c>
      <c r="N16" s="29" t="s">
        <v>38</v>
      </c>
      <c r="O16" s="29" t="s">
        <v>38</v>
      </c>
      <c r="P16" s="29" t="s">
        <v>38</v>
      </c>
      <c r="Q16" s="29" t="s">
        <v>38</v>
      </c>
      <c r="R16" s="29" t="s">
        <v>38</v>
      </c>
      <c r="S16" s="29" t="s">
        <v>38</v>
      </c>
      <c r="T16" s="29" t="s">
        <v>38</v>
      </c>
      <c r="U16" s="29" t="s">
        <v>38</v>
      </c>
      <c r="V16" s="29" t="s">
        <v>38</v>
      </c>
      <c r="W16" s="29"/>
      <c r="X16" s="13" t="s">
        <v>143</v>
      </c>
      <c r="Y16" s="14"/>
      <c r="Z16" s="14"/>
      <c r="AA16" s="14"/>
      <c r="AB16" s="14"/>
    </row>
    <row r="17" spans="1:28" ht="56.25" x14ac:dyDescent="0.2">
      <c r="A17" s="74"/>
      <c r="B17" s="76"/>
      <c r="C17" s="14" t="s">
        <v>87</v>
      </c>
      <c r="D17" s="30" t="s">
        <v>88</v>
      </c>
      <c r="E17" s="37" t="s">
        <v>89</v>
      </c>
      <c r="F17" s="14" t="s">
        <v>90</v>
      </c>
      <c r="G17" s="29">
        <v>3264</v>
      </c>
      <c r="H17" s="32">
        <v>23086647</v>
      </c>
      <c r="I17" s="29" t="s">
        <v>91</v>
      </c>
      <c r="J17" s="32">
        <v>2608373</v>
      </c>
      <c r="K17" s="32">
        <v>25695020</v>
      </c>
      <c r="L17" s="38"/>
      <c r="M17" s="10" t="s">
        <v>38</v>
      </c>
      <c r="N17" s="10" t="s">
        <v>38</v>
      </c>
      <c r="O17" s="10" t="s">
        <v>38</v>
      </c>
      <c r="P17" s="10" t="s">
        <v>38</v>
      </c>
      <c r="Q17" s="10" t="s">
        <v>38</v>
      </c>
      <c r="R17" s="10" t="s">
        <v>38</v>
      </c>
      <c r="S17" s="10" t="s">
        <v>38</v>
      </c>
      <c r="T17" s="10" t="s">
        <v>38</v>
      </c>
      <c r="U17" s="10" t="s">
        <v>38</v>
      </c>
      <c r="V17" s="10" t="s">
        <v>38</v>
      </c>
      <c r="W17" s="10" t="s">
        <v>38</v>
      </c>
      <c r="X17" s="13" t="s">
        <v>147</v>
      </c>
      <c r="Y17" s="14"/>
      <c r="Z17" s="14"/>
      <c r="AA17" s="14"/>
      <c r="AB17" s="14"/>
    </row>
    <row r="18" spans="1:28" s="40" customFormat="1" ht="78.75" x14ac:dyDescent="0.2">
      <c r="A18" s="74"/>
      <c r="B18" s="76"/>
      <c r="C18" s="14" t="s">
        <v>92</v>
      </c>
      <c r="D18" s="30" t="s">
        <v>93</v>
      </c>
      <c r="E18" s="37" t="s">
        <v>94</v>
      </c>
      <c r="F18" s="14" t="s">
        <v>95</v>
      </c>
      <c r="G18" s="29">
        <v>300</v>
      </c>
      <c r="H18" s="32">
        <v>8277765</v>
      </c>
      <c r="I18" s="29" t="s">
        <v>72</v>
      </c>
      <c r="J18" s="32">
        <v>59935</v>
      </c>
      <c r="K18" s="32">
        <v>8337700</v>
      </c>
      <c r="L18" s="28"/>
      <c r="M18" s="29" t="s">
        <v>38</v>
      </c>
      <c r="N18" s="29" t="s">
        <v>38</v>
      </c>
      <c r="O18" s="29" t="s">
        <v>38</v>
      </c>
      <c r="P18" s="29" t="s">
        <v>38</v>
      </c>
      <c r="Q18" s="29" t="s">
        <v>38</v>
      </c>
      <c r="R18" s="29" t="s">
        <v>38</v>
      </c>
      <c r="S18" s="29" t="s">
        <v>38</v>
      </c>
      <c r="T18" s="29" t="s">
        <v>38</v>
      </c>
      <c r="U18" s="29" t="s">
        <v>38</v>
      </c>
      <c r="V18" s="29" t="s">
        <v>38</v>
      </c>
      <c r="W18" s="29" t="s">
        <v>38</v>
      </c>
      <c r="X18" s="39" t="s">
        <v>145</v>
      </c>
      <c r="Y18" s="14"/>
      <c r="Z18" s="14"/>
      <c r="AA18" s="14"/>
      <c r="AB18" s="14"/>
    </row>
    <row r="19" spans="1:28" ht="112.5" x14ac:dyDescent="0.2">
      <c r="A19" s="74"/>
      <c r="B19" s="76"/>
      <c r="C19" s="34" t="s">
        <v>101</v>
      </c>
      <c r="D19" s="41" t="s">
        <v>102</v>
      </c>
      <c r="E19" s="37" t="s">
        <v>103</v>
      </c>
      <c r="F19" s="14" t="s">
        <v>104</v>
      </c>
      <c r="G19" s="29">
        <v>416</v>
      </c>
      <c r="H19" s="32">
        <v>18426329</v>
      </c>
      <c r="I19" s="29" t="s">
        <v>105</v>
      </c>
      <c r="J19" s="32">
        <v>794682</v>
      </c>
      <c r="K19" s="32">
        <v>19221011</v>
      </c>
      <c r="L19" s="38"/>
      <c r="M19" s="10" t="s">
        <v>38</v>
      </c>
      <c r="N19" s="10" t="s">
        <v>38</v>
      </c>
      <c r="O19" s="10" t="s">
        <v>38</v>
      </c>
      <c r="P19" s="10" t="s">
        <v>38</v>
      </c>
      <c r="Q19" s="10" t="s">
        <v>38</v>
      </c>
      <c r="R19" s="10" t="s">
        <v>38</v>
      </c>
      <c r="S19" s="10" t="s">
        <v>38</v>
      </c>
      <c r="T19" s="10" t="s">
        <v>38</v>
      </c>
      <c r="U19" s="10" t="s">
        <v>38</v>
      </c>
      <c r="V19" s="10" t="s">
        <v>38</v>
      </c>
      <c r="W19" s="10" t="s">
        <v>38</v>
      </c>
      <c r="X19" s="13" t="s">
        <v>148</v>
      </c>
      <c r="Y19" s="14"/>
      <c r="Z19" s="14"/>
      <c r="AA19" s="14"/>
      <c r="AB19" s="14"/>
    </row>
    <row r="20" spans="1:28" ht="67.5" x14ac:dyDescent="0.2">
      <c r="A20" s="74"/>
      <c r="B20" s="76"/>
      <c r="C20" s="34" t="s">
        <v>96</v>
      </c>
      <c r="D20" s="41" t="s">
        <v>106</v>
      </c>
      <c r="E20" s="37" t="s">
        <v>107</v>
      </c>
      <c r="F20" s="14" t="s">
        <v>108</v>
      </c>
      <c r="G20" s="29">
        <v>208</v>
      </c>
      <c r="H20" s="32">
        <v>5196330</v>
      </c>
      <c r="I20" s="29" t="s">
        <v>109</v>
      </c>
      <c r="J20" s="32">
        <v>166220</v>
      </c>
      <c r="K20" s="32">
        <v>5362550</v>
      </c>
      <c r="L20" s="38"/>
      <c r="M20" s="10" t="s">
        <v>38</v>
      </c>
      <c r="N20" s="10" t="s">
        <v>38</v>
      </c>
      <c r="O20" s="10" t="s">
        <v>38</v>
      </c>
      <c r="P20" s="10" t="s">
        <v>38</v>
      </c>
      <c r="Q20" s="10" t="s">
        <v>38</v>
      </c>
      <c r="R20" s="10" t="s">
        <v>38</v>
      </c>
      <c r="S20" s="10" t="s">
        <v>38</v>
      </c>
      <c r="T20" s="10" t="s">
        <v>38</v>
      </c>
      <c r="U20" s="10" t="s">
        <v>38</v>
      </c>
      <c r="V20" s="10" t="s">
        <v>38</v>
      </c>
      <c r="W20" s="10" t="s">
        <v>38</v>
      </c>
      <c r="X20" s="13" t="s">
        <v>149</v>
      </c>
      <c r="Y20" s="14"/>
      <c r="Z20" s="14"/>
      <c r="AA20" s="14"/>
      <c r="AB20" s="14"/>
    </row>
    <row r="21" spans="1:28" ht="90.75" customHeight="1" x14ac:dyDescent="0.2">
      <c r="A21" s="74"/>
      <c r="B21" s="77"/>
      <c r="C21" s="34" t="s">
        <v>110</v>
      </c>
      <c r="D21" s="41" t="s">
        <v>153</v>
      </c>
      <c r="E21" s="37" t="s">
        <v>112</v>
      </c>
      <c r="F21" s="29" t="s">
        <v>113</v>
      </c>
      <c r="G21" s="29">
        <v>98</v>
      </c>
      <c r="H21" s="32">
        <v>1842</v>
      </c>
      <c r="I21" s="29" t="s">
        <v>37</v>
      </c>
      <c r="J21" s="32">
        <v>78315</v>
      </c>
      <c r="K21" s="32">
        <v>80157</v>
      </c>
      <c r="L21" s="38"/>
      <c r="M21" s="10" t="s">
        <v>38</v>
      </c>
      <c r="N21" s="10" t="s">
        <v>38</v>
      </c>
      <c r="O21" s="10" t="s">
        <v>38</v>
      </c>
      <c r="P21" s="10" t="s">
        <v>38</v>
      </c>
      <c r="Q21" s="10" t="s">
        <v>38</v>
      </c>
      <c r="R21" s="10" t="s">
        <v>38</v>
      </c>
      <c r="S21" s="10" t="s">
        <v>38</v>
      </c>
      <c r="T21" s="10" t="s">
        <v>38</v>
      </c>
      <c r="U21" s="10" t="s">
        <v>38</v>
      </c>
      <c r="V21" s="10" t="s">
        <v>38</v>
      </c>
      <c r="W21" s="10" t="s">
        <v>38</v>
      </c>
      <c r="X21" s="13" t="s">
        <v>150</v>
      </c>
      <c r="Y21" s="14"/>
      <c r="Z21" s="14"/>
      <c r="AA21" s="14"/>
      <c r="AB21" s="14"/>
    </row>
    <row r="22" spans="1:28" x14ac:dyDescent="0.2">
      <c r="A22" s="14"/>
      <c r="B22" s="29"/>
      <c r="C22" s="44"/>
      <c r="D22" s="6"/>
      <c r="E22" s="37"/>
      <c r="F22" s="29"/>
      <c r="G22" s="29"/>
      <c r="H22" s="32"/>
      <c r="I22" s="29"/>
      <c r="J22" s="32"/>
      <c r="K22" s="32">
        <f>SUM(K3:K21)</f>
        <v>332942775</v>
      </c>
      <c r="L22" s="28"/>
      <c r="M22" s="29"/>
      <c r="N22" s="29"/>
      <c r="O22" s="45"/>
      <c r="P22" s="45"/>
      <c r="Q22" s="45"/>
      <c r="R22" s="45"/>
      <c r="S22" s="45"/>
      <c r="T22" s="45"/>
      <c r="U22" s="45"/>
      <c r="V22" s="29"/>
      <c r="W22" s="29"/>
      <c r="X22" s="7"/>
      <c r="Y22" s="14"/>
      <c r="Z22" s="14"/>
      <c r="AA22" s="14"/>
      <c r="AB22" s="14"/>
    </row>
    <row r="23" spans="1:28" x14ac:dyDescent="0.2">
      <c r="A23" s="14"/>
      <c r="B23" s="14"/>
      <c r="C23" s="14"/>
      <c r="D23" s="14"/>
      <c r="E23" s="14"/>
      <c r="F23" s="14"/>
      <c r="G23" s="29"/>
      <c r="H23" s="46"/>
      <c r="I23" s="14"/>
      <c r="J23" s="14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 t="s">
        <v>83</v>
      </c>
      <c r="AA23" s="15" t="s">
        <v>86</v>
      </c>
      <c r="AB23" s="14" t="s">
        <v>67</v>
      </c>
    </row>
    <row r="25" spans="1:28" x14ac:dyDescent="0.2">
      <c r="A25" s="83" t="s">
        <v>114</v>
      </c>
      <c r="B25" s="83"/>
      <c r="C25" s="83"/>
      <c r="D25" s="83"/>
      <c r="E25" s="47">
        <f>COUNTA(E3:E21)</f>
        <v>19</v>
      </c>
    </row>
    <row r="33" spans="7:28" x14ac:dyDescent="0.2">
      <c r="G33" s="33"/>
      <c r="X33" s="84" t="s">
        <v>115</v>
      </c>
      <c r="Y33" s="84"/>
      <c r="Z33" s="84"/>
      <c r="AA33" s="84"/>
      <c r="AB33" s="84"/>
    </row>
    <row r="34" spans="7:28" ht="22.5" x14ac:dyDescent="0.2">
      <c r="G34" s="33"/>
      <c r="X34" s="49" t="s">
        <v>116</v>
      </c>
      <c r="Y34" s="50" t="s">
        <v>117</v>
      </c>
      <c r="Z34" s="50" t="s">
        <v>118</v>
      </c>
      <c r="AA34" s="50" t="s">
        <v>119</v>
      </c>
      <c r="AB34" s="50" t="s">
        <v>120</v>
      </c>
    </row>
    <row r="35" spans="7:28" x14ac:dyDescent="0.2">
      <c r="G35" s="33"/>
      <c r="X35" s="7" t="s">
        <v>121</v>
      </c>
      <c r="Y35" s="51">
        <f>COUNTIF($Y$3:$Y$21,$A$72)</f>
        <v>0</v>
      </c>
      <c r="Z35" s="51">
        <f>COUNTIF($Z$3:$Z$21,$A$72)</f>
        <v>0</v>
      </c>
      <c r="AA35" s="51">
        <f>COUNTIF($AA$8:$AA$23,$A$72)</f>
        <v>0</v>
      </c>
      <c r="AB35" s="51">
        <f>COUNTIF($AB$8:$AB$23,$A$72)</f>
        <v>1</v>
      </c>
    </row>
    <row r="36" spans="7:28" x14ac:dyDescent="0.2">
      <c r="G36" s="33"/>
      <c r="X36" s="59" t="s">
        <v>122</v>
      </c>
      <c r="Y36" s="51">
        <f>COUNTIF(Y3:Y21,$A$73)</f>
        <v>0</v>
      </c>
      <c r="Z36" s="51">
        <f>COUNTIF(Z3:Z21,$A$73)</f>
        <v>0</v>
      </c>
      <c r="AA36" s="51">
        <f>COUNTIF(AA8:AA23,$A$73)</f>
        <v>0</v>
      </c>
      <c r="AB36" s="51">
        <f>COUNTIF(AB8:AB23,$A$73)</f>
        <v>0</v>
      </c>
    </row>
    <row r="37" spans="7:28" x14ac:dyDescent="0.2">
      <c r="G37" s="33"/>
      <c r="X37" s="59" t="s">
        <v>123</v>
      </c>
      <c r="Y37" s="51">
        <f>COUNTIF(Y3:Y21,$A$74)</f>
        <v>0</v>
      </c>
      <c r="Z37" s="51">
        <f>COUNTIF(Z3:Z21,$A$74)</f>
        <v>0</v>
      </c>
      <c r="AA37" s="51">
        <f>COUNTIF(AA8:AA23,$A$74)</f>
        <v>1</v>
      </c>
      <c r="AB37" s="51">
        <f>COUNTIF(AB8:AB23,$A$74)</f>
        <v>0</v>
      </c>
    </row>
    <row r="38" spans="7:28" x14ac:dyDescent="0.2">
      <c r="G38" s="33"/>
      <c r="X38" s="53" t="s">
        <v>124</v>
      </c>
      <c r="Y38" s="51">
        <f>COUNTIF(Y3:Y21,$A$75)</f>
        <v>0</v>
      </c>
      <c r="Z38" s="51">
        <f>COUNTIF(Z8:Z21,$A$75)</f>
        <v>0</v>
      </c>
      <c r="AA38" s="51">
        <f>COUNTIF(AA8:AA23,$A$75)</f>
        <v>0</v>
      </c>
      <c r="AB38" s="51">
        <f>COUNTIF(AB8:AB23,$A$75)</f>
        <v>0</v>
      </c>
    </row>
    <row r="39" spans="7:28" x14ac:dyDescent="0.2">
      <c r="G39" s="33"/>
      <c r="X39" s="60" t="s">
        <v>125</v>
      </c>
      <c r="Y39" s="50" t="s">
        <v>117</v>
      </c>
      <c r="Z39" s="50" t="s">
        <v>118</v>
      </c>
      <c r="AA39" s="50" t="s">
        <v>119</v>
      </c>
      <c r="AB39" s="50" t="s">
        <v>120</v>
      </c>
    </row>
    <row r="40" spans="7:28" x14ac:dyDescent="0.2">
      <c r="G40" s="33"/>
      <c r="X40" s="55" t="s">
        <v>121</v>
      </c>
      <c r="Y40" s="56">
        <f>+Y35/$E$25</f>
        <v>0</v>
      </c>
      <c r="Z40" s="56">
        <f>+Z35/$E$25</f>
        <v>0</v>
      </c>
      <c r="AA40" s="56">
        <f>+AA35/$E$25</f>
        <v>0</v>
      </c>
      <c r="AB40" s="56">
        <f>+AB35/$E$25</f>
        <v>5.2631578947368418E-2</v>
      </c>
    </row>
    <row r="41" spans="7:28" x14ac:dyDescent="0.2">
      <c r="G41" s="33"/>
      <c r="X41" s="55" t="s">
        <v>122</v>
      </c>
      <c r="Y41" s="56">
        <f t="shared" ref="Y41:AB43" si="0">+Y36/$E$25</f>
        <v>0</v>
      </c>
      <c r="Z41" s="56">
        <f t="shared" si="0"/>
        <v>0</v>
      </c>
      <c r="AA41" s="56">
        <f t="shared" si="0"/>
        <v>0</v>
      </c>
      <c r="AB41" s="56">
        <f t="shared" si="0"/>
        <v>0</v>
      </c>
    </row>
    <row r="42" spans="7:28" x14ac:dyDescent="0.2">
      <c r="G42" s="33"/>
      <c r="X42" s="55" t="s">
        <v>123</v>
      </c>
      <c r="Y42" s="56">
        <f t="shared" si="0"/>
        <v>0</v>
      </c>
      <c r="Z42" s="56">
        <f t="shared" si="0"/>
        <v>0</v>
      </c>
      <c r="AA42" s="56">
        <f t="shared" si="0"/>
        <v>5.2631578947368418E-2</v>
      </c>
      <c r="AB42" s="56">
        <f t="shared" si="0"/>
        <v>0</v>
      </c>
    </row>
    <row r="43" spans="7:28" x14ac:dyDescent="0.2">
      <c r="G43" s="33"/>
      <c r="X43" s="55" t="s">
        <v>124</v>
      </c>
      <c r="Y43" s="56">
        <f t="shared" si="0"/>
        <v>0</v>
      </c>
      <c r="Z43" s="56">
        <f t="shared" si="0"/>
        <v>0</v>
      </c>
      <c r="AA43" s="56">
        <f t="shared" si="0"/>
        <v>0</v>
      </c>
      <c r="AB43" s="56">
        <f t="shared" si="0"/>
        <v>0</v>
      </c>
    </row>
    <row r="44" spans="7:28" x14ac:dyDescent="0.2">
      <c r="G44" s="33"/>
      <c r="Y44" s="57">
        <f>SUM(Y40:Y43)</f>
        <v>0</v>
      </c>
      <c r="Z44" s="57">
        <f>SUM(Z40:Z43)</f>
        <v>0</v>
      </c>
    </row>
    <row r="45" spans="7:28" ht="22.5" x14ac:dyDescent="0.2">
      <c r="G45" s="33"/>
      <c r="S45" s="85" t="s">
        <v>126</v>
      </c>
      <c r="T45" s="85"/>
      <c r="U45" s="85"/>
      <c r="V45" s="85" t="s">
        <v>127</v>
      </c>
      <c r="W45" s="85"/>
      <c r="X45" s="60" t="s">
        <v>128</v>
      </c>
      <c r="Y45" s="60" t="s">
        <v>129</v>
      </c>
      <c r="Z45" s="60" t="s">
        <v>130</v>
      </c>
      <c r="AA45" s="60" t="s">
        <v>131</v>
      </c>
      <c r="AB45" s="60" t="s">
        <v>132</v>
      </c>
    </row>
    <row r="46" spans="7:28" x14ac:dyDescent="0.2">
      <c r="G46" s="33"/>
      <c r="S46" s="71"/>
      <c r="T46" s="71"/>
      <c r="U46" s="71"/>
      <c r="V46" s="72"/>
      <c r="W46" s="72"/>
      <c r="X46" s="10"/>
      <c r="Y46" s="10"/>
      <c r="Z46" s="10"/>
      <c r="AA46" s="10"/>
      <c r="AB46" s="10"/>
    </row>
    <row r="47" spans="7:28" x14ac:dyDescent="0.2">
      <c r="G47" s="33"/>
      <c r="S47" s="71"/>
      <c r="T47" s="71"/>
      <c r="U47" s="71"/>
      <c r="V47" s="72"/>
      <c r="W47" s="72"/>
      <c r="X47" s="10"/>
      <c r="Y47" s="10"/>
      <c r="Z47" s="10"/>
      <c r="AA47" s="10"/>
      <c r="AB47" s="10"/>
    </row>
    <row r="48" spans="7:28" x14ac:dyDescent="0.2">
      <c r="G48" s="33"/>
      <c r="S48" s="71"/>
      <c r="T48" s="71"/>
      <c r="U48" s="71"/>
      <c r="V48" s="72"/>
      <c r="W48" s="72"/>
      <c r="X48" s="10"/>
      <c r="Y48" s="10"/>
      <c r="Z48" s="10"/>
      <c r="AA48" s="10"/>
      <c r="AB48" s="10"/>
    </row>
    <row r="49" spans="7:28" x14ac:dyDescent="0.2">
      <c r="G49" s="33"/>
      <c r="S49" s="71"/>
      <c r="T49" s="71"/>
      <c r="U49" s="71"/>
      <c r="V49" s="72"/>
      <c r="W49" s="72"/>
      <c r="X49" s="10"/>
      <c r="Y49" s="10"/>
      <c r="Z49" s="10"/>
      <c r="AA49" s="10"/>
      <c r="AB49" s="10"/>
    </row>
    <row r="72" spans="1:7" x14ac:dyDescent="0.2">
      <c r="A72" s="58" t="s">
        <v>67</v>
      </c>
      <c r="G72" s="33"/>
    </row>
    <row r="73" spans="1:7" x14ac:dyDescent="0.2">
      <c r="A73" s="58" t="s">
        <v>83</v>
      </c>
      <c r="G73" s="33"/>
    </row>
    <row r="74" spans="1:7" x14ac:dyDescent="0.2">
      <c r="A74" s="58" t="s">
        <v>86</v>
      </c>
      <c r="G74" s="33"/>
    </row>
    <row r="75" spans="1:7" x14ac:dyDescent="0.2">
      <c r="A75" s="58" t="s">
        <v>133</v>
      </c>
      <c r="G75" s="33"/>
    </row>
  </sheetData>
  <mergeCells count="35">
    <mergeCell ref="S47:U47"/>
    <mergeCell ref="V47:W47"/>
    <mergeCell ref="S48:U48"/>
    <mergeCell ref="V48:W48"/>
    <mergeCell ref="S49:U49"/>
    <mergeCell ref="V49:W49"/>
    <mergeCell ref="D15:D16"/>
    <mergeCell ref="A25:D25"/>
    <mergeCell ref="X33:AB33"/>
    <mergeCell ref="S45:U45"/>
    <mergeCell ref="V45:W45"/>
    <mergeCell ref="S46:U46"/>
    <mergeCell ref="V46:W46"/>
    <mergeCell ref="X1:Y1"/>
    <mergeCell ref="A3:A21"/>
    <mergeCell ref="B3:B21"/>
    <mergeCell ref="C3:C7"/>
    <mergeCell ref="D3:D7"/>
    <mergeCell ref="C8:C9"/>
    <mergeCell ref="D8:D9"/>
    <mergeCell ref="C10:C11"/>
    <mergeCell ref="D10:D11"/>
    <mergeCell ref="C15:C16"/>
    <mergeCell ref="I1:J1"/>
    <mergeCell ref="K1:K2"/>
    <mergeCell ref="L1:N1"/>
    <mergeCell ref="O1:Q1"/>
    <mergeCell ref="R1:T1"/>
    <mergeCell ref="U1:W1"/>
    <mergeCell ref="A1:A2"/>
    <mergeCell ref="B1:B2"/>
    <mergeCell ref="C1:C2"/>
    <mergeCell ref="D1:D2"/>
    <mergeCell ref="E1:E2"/>
    <mergeCell ref="F1:H1"/>
  </mergeCells>
  <conditionalFormatting sqref="AA8:AB23 Y3:Z23">
    <cfRule type="containsText" dxfId="3" priority="1" operator="containsText" text="NO INICIADA">
      <formula>NOT(ISERROR(SEARCH("NO INICIADA",Y3)))</formula>
    </cfRule>
    <cfRule type="containsText" dxfId="2" priority="2" operator="containsText" text="ATRASADA">
      <formula>NOT(ISERROR(SEARCH("ATRASADA",Y3)))</formula>
    </cfRule>
    <cfRule type="containsText" dxfId="1" priority="3" operator="containsText" text="EN DESARROLLO">
      <formula>NOT(ISERROR(SEARCH("EN DESARROLLO",Y3)))</formula>
    </cfRule>
    <cfRule type="containsText" dxfId="0" priority="4" operator="containsText" text="CUMPLIDA">
      <formula>NOT(ISERROR(SEARCH("CUMPLIDA",Y3)))</formula>
    </cfRule>
  </conditionalFormatting>
  <dataValidations count="3">
    <dataValidation type="list" allowBlank="1" showInputMessage="1" showErrorMessage="1" sqref="Y22:AB22 AA18:AB21">
      <formula1>$AJ$97:$AJ$100</formula1>
    </dataValidation>
    <dataValidation type="list" allowBlank="1" showInputMessage="1" showErrorMessage="1" sqref="Y23:AB23 Y3:Z21 AA8:AB16">
      <formula1>$A$72:$A$75</formula1>
    </dataValidation>
    <dataValidation type="list" allowBlank="1" showInputMessage="1" showErrorMessage="1" sqref="AA17:AB17">
      <formula1>$AJ$98:$AJ$101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2018</vt:lpstr>
      <vt:lpstr>PLAN DE ACCION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Sistemas</cp:lastModifiedBy>
  <dcterms:created xsi:type="dcterms:W3CDTF">2018-01-04T22:18:11Z</dcterms:created>
  <dcterms:modified xsi:type="dcterms:W3CDTF">2019-01-31T20:04:12Z</dcterms:modified>
</cp:coreProperties>
</file>